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7320" activeTab="8"/>
  </bookViews>
  <sheets>
    <sheet name="701" sheetId="2" r:id="rId1"/>
    <sheet name="702" sheetId="1" r:id="rId2"/>
    <sheet name="703" sheetId="3" r:id="rId3"/>
    <sheet name="601" sheetId="4" r:id="rId4"/>
    <sheet name="602" sheetId="5" r:id="rId5"/>
    <sheet name="603" sheetId="6" r:id="rId6"/>
    <sheet name="801" sheetId="7" r:id="rId7"/>
    <sheet name="802" sheetId="8" r:id="rId8"/>
    <sheet name="803" sheetId="9" r:id="rId9"/>
    <sheet name="eva 803" sheetId="10" r:id="rId10"/>
    <sheet name="EVA 701" sheetId="11" r:id="rId11"/>
    <sheet name="EVA 703" sheetId="12" r:id="rId12"/>
    <sheet name="EVA 802" sheetId="13" r:id="rId13"/>
    <sheet name="EVA 603" sheetId="14" r:id="rId14"/>
    <sheet name="eva 801" sheetId="15" r:id="rId15"/>
    <sheet name="eva 601" sheetId="16" r:id="rId16"/>
    <sheet name="eva 602" sheetId="17" r:id="rId17"/>
    <sheet name="EVA 702" sheetId="18" r:id="rId18"/>
  </sheets>
  <calcPr calcId="125725"/>
</workbook>
</file>

<file path=xl/calcChain.xml><?xml version="1.0" encoding="utf-8"?>
<calcChain xmlns="http://schemas.openxmlformats.org/spreadsheetml/2006/main">
  <c r="AD37" i="2"/>
  <c r="W35" i="9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6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"/>
  <c r="R4"/>
  <c r="S4" s="1"/>
  <c r="Y4" s="1"/>
  <c r="R5"/>
  <c r="S5" s="1"/>
  <c r="Y5" s="1"/>
  <c r="R6"/>
  <c r="S6" s="1"/>
  <c r="Y6" s="1"/>
  <c r="R7"/>
  <c r="S7" s="1"/>
  <c r="Y7" s="1"/>
  <c r="R8"/>
  <c r="S8" s="1"/>
  <c r="Y8" s="1"/>
  <c r="R9"/>
  <c r="S9" s="1"/>
  <c r="Y9" s="1"/>
  <c r="R10"/>
  <c r="S10" s="1"/>
  <c r="Y10" s="1"/>
  <c r="R11"/>
  <c r="S11" s="1"/>
  <c r="Y11" s="1"/>
  <c r="R12"/>
  <c r="S12" s="1"/>
  <c r="Y12" s="1"/>
  <c r="R13"/>
  <c r="S13" s="1"/>
  <c r="Y13" s="1"/>
  <c r="R14"/>
  <c r="S14" s="1"/>
  <c r="Y14" s="1"/>
  <c r="R15"/>
  <c r="S15" s="1"/>
  <c r="Y15" s="1"/>
  <c r="R16"/>
  <c r="S16" s="1"/>
  <c r="Y16" s="1"/>
  <c r="R17"/>
  <c r="S17" s="1"/>
  <c r="Y17" s="1"/>
  <c r="R18"/>
  <c r="S18" s="1"/>
  <c r="Y18" s="1"/>
  <c r="R19"/>
  <c r="S19" s="1"/>
  <c r="Y19" s="1"/>
  <c r="R20"/>
  <c r="S20" s="1"/>
  <c r="Y20" s="1"/>
  <c r="R21"/>
  <c r="S21" s="1"/>
  <c r="Y21" s="1"/>
  <c r="R22"/>
  <c r="S22" s="1"/>
  <c r="Y22" s="1"/>
  <c r="R23"/>
  <c r="S23" s="1"/>
  <c r="Y23" s="1"/>
  <c r="R24"/>
  <c r="S24" s="1"/>
  <c r="Y24" s="1"/>
  <c r="R25"/>
  <c r="S25" s="1"/>
  <c r="Y25" s="1"/>
  <c r="R26"/>
  <c r="S26" s="1"/>
  <c r="Y26" s="1"/>
  <c r="R27"/>
  <c r="S27" s="1"/>
  <c r="Y27" s="1"/>
  <c r="R28"/>
  <c r="S28" s="1"/>
  <c r="Y28" s="1"/>
  <c r="R29"/>
  <c r="S29" s="1"/>
  <c r="Y29" s="1"/>
  <c r="R30"/>
  <c r="S30" s="1"/>
  <c r="Y30" s="1"/>
  <c r="R31"/>
  <c r="S31" s="1"/>
  <c r="Y31" s="1"/>
  <c r="R32"/>
  <c r="S32" s="1"/>
  <c r="Y32" s="1"/>
  <c r="R33"/>
  <c r="S33" s="1"/>
  <c r="Y33" s="1"/>
  <c r="R34"/>
  <c r="S34" s="1"/>
  <c r="Y34" s="1"/>
  <c r="R35"/>
  <c r="S35" s="1"/>
  <c r="Y35" s="1"/>
  <c r="R36"/>
  <c r="S36" s="1"/>
  <c r="Y36" s="1"/>
  <c r="U35" i="8"/>
  <c r="U36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7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"/>
  <c r="P4"/>
  <c r="Q4" s="1"/>
  <c r="W4" s="1"/>
  <c r="P5"/>
  <c r="Q5" s="1"/>
  <c r="W5" s="1"/>
  <c r="P6"/>
  <c r="Q6" s="1"/>
  <c r="W6" s="1"/>
  <c r="P7"/>
  <c r="Q7" s="1"/>
  <c r="W7" s="1"/>
  <c r="P8"/>
  <c r="Q8" s="1"/>
  <c r="W8" s="1"/>
  <c r="P9"/>
  <c r="Q9" s="1"/>
  <c r="W9" s="1"/>
  <c r="P10"/>
  <c r="Q10" s="1"/>
  <c r="W10" s="1"/>
  <c r="P11"/>
  <c r="Q11" s="1"/>
  <c r="W11" s="1"/>
  <c r="P12"/>
  <c r="Q12" s="1"/>
  <c r="W12" s="1"/>
  <c r="P13"/>
  <c r="Q13" s="1"/>
  <c r="W13" s="1"/>
  <c r="P14"/>
  <c r="Q14" s="1"/>
  <c r="W14" s="1"/>
  <c r="P15"/>
  <c r="Q15" s="1"/>
  <c r="W15" s="1"/>
  <c r="P16"/>
  <c r="Q16" s="1"/>
  <c r="W16" s="1"/>
  <c r="P17"/>
  <c r="Q17" s="1"/>
  <c r="W17" s="1"/>
  <c r="P18"/>
  <c r="Q18" s="1"/>
  <c r="W18" s="1"/>
  <c r="P19"/>
  <c r="Q19" s="1"/>
  <c r="W19" s="1"/>
  <c r="P20"/>
  <c r="Q20" s="1"/>
  <c r="W20" s="1"/>
  <c r="P21"/>
  <c r="Q21" s="1"/>
  <c r="W21" s="1"/>
  <c r="P22"/>
  <c r="Q22" s="1"/>
  <c r="W22" s="1"/>
  <c r="P23"/>
  <c r="Q23" s="1"/>
  <c r="W23" s="1"/>
  <c r="P24"/>
  <c r="Q24" s="1"/>
  <c r="W24" s="1"/>
  <c r="P25"/>
  <c r="Q25" s="1"/>
  <c r="W25" s="1"/>
  <c r="P26"/>
  <c r="Q26" s="1"/>
  <c r="W26" s="1"/>
  <c r="P27"/>
  <c r="Q27" s="1"/>
  <c r="W27" s="1"/>
  <c r="P28"/>
  <c r="Q28" s="1"/>
  <c r="W28" s="1"/>
  <c r="P29"/>
  <c r="Q29" s="1"/>
  <c r="W29" s="1"/>
  <c r="P30"/>
  <c r="Q30" s="1"/>
  <c r="W30" s="1"/>
  <c r="P31"/>
  <c r="Q31" s="1"/>
  <c r="W31" s="1"/>
  <c r="P32"/>
  <c r="Q32" s="1"/>
  <c r="W32" s="1"/>
  <c r="P33"/>
  <c r="Q33" s="1"/>
  <c r="W33" s="1"/>
  <c r="P34"/>
  <c r="Q34" s="1"/>
  <c r="W34" s="1"/>
  <c r="P35"/>
  <c r="Q35" s="1"/>
  <c r="W35" s="1"/>
  <c r="P36"/>
  <c r="Q36" s="1"/>
  <c r="W36" s="1"/>
  <c r="P37"/>
  <c r="Q37" s="1"/>
  <c r="W37" s="1"/>
  <c r="S4" i="7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3"/>
  <c r="N4"/>
  <c r="O4" s="1"/>
  <c r="U4" s="1"/>
  <c r="N5"/>
  <c r="O5" s="1"/>
  <c r="U5" s="1"/>
  <c r="N6"/>
  <c r="O6" s="1"/>
  <c r="U6" s="1"/>
  <c r="N7"/>
  <c r="O7" s="1"/>
  <c r="U7" s="1"/>
  <c r="N8"/>
  <c r="O8" s="1"/>
  <c r="U8" s="1"/>
  <c r="N9"/>
  <c r="O9" s="1"/>
  <c r="U9" s="1"/>
  <c r="N10"/>
  <c r="O10" s="1"/>
  <c r="U10" s="1"/>
  <c r="N11"/>
  <c r="O11" s="1"/>
  <c r="U11" s="1"/>
  <c r="N12"/>
  <c r="O12" s="1"/>
  <c r="U12" s="1"/>
  <c r="N13"/>
  <c r="O13" s="1"/>
  <c r="U13" s="1"/>
  <c r="N14"/>
  <c r="O14" s="1"/>
  <c r="U14" s="1"/>
  <c r="N15"/>
  <c r="O15" s="1"/>
  <c r="U15" s="1"/>
  <c r="N16"/>
  <c r="O16" s="1"/>
  <c r="U16" s="1"/>
  <c r="N17"/>
  <c r="O17" s="1"/>
  <c r="U17" s="1"/>
  <c r="N18"/>
  <c r="O18" s="1"/>
  <c r="U18" s="1"/>
  <c r="N19"/>
  <c r="O19" s="1"/>
  <c r="U19" s="1"/>
  <c r="N20"/>
  <c r="O20" s="1"/>
  <c r="U20" s="1"/>
  <c r="N21"/>
  <c r="O21" s="1"/>
  <c r="U21" s="1"/>
  <c r="N22"/>
  <c r="O22" s="1"/>
  <c r="U22" s="1"/>
  <c r="N23"/>
  <c r="O23" s="1"/>
  <c r="U23" s="1"/>
  <c r="N24"/>
  <c r="O24" s="1"/>
  <c r="U24" s="1"/>
  <c r="N25"/>
  <c r="O25" s="1"/>
  <c r="U25" s="1"/>
  <c r="N26"/>
  <c r="O26" s="1"/>
  <c r="U26" s="1"/>
  <c r="N27"/>
  <c r="O27" s="1"/>
  <c r="U27" s="1"/>
  <c r="N28"/>
  <c r="O28" s="1"/>
  <c r="U28" s="1"/>
  <c r="N29"/>
  <c r="O29" s="1"/>
  <c r="U29" s="1"/>
  <c r="N30"/>
  <c r="O30" s="1"/>
  <c r="U30" s="1"/>
  <c r="N31"/>
  <c r="O31" s="1"/>
  <c r="U31" s="1"/>
  <c r="N32"/>
  <c r="O32" s="1"/>
  <c r="U32" s="1"/>
  <c r="N33"/>
  <c r="O33" s="1"/>
  <c r="U33" s="1"/>
  <c r="N34"/>
  <c r="O34" s="1"/>
  <c r="U34" s="1"/>
  <c r="N35"/>
  <c r="O35" s="1"/>
  <c r="U35" s="1"/>
  <c r="N36"/>
  <c r="O36" s="1"/>
  <c r="U36" s="1"/>
  <c r="N37"/>
  <c r="O37" s="1"/>
  <c r="U37" s="1"/>
  <c r="N38"/>
  <c r="O38" s="1"/>
  <c r="U38" s="1"/>
  <c r="N39"/>
  <c r="O39" s="1"/>
  <c r="U39" s="1"/>
  <c r="N40"/>
  <c r="O40" s="1"/>
  <c r="U40" s="1"/>
  <c r="V47" i="6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3"/>
  <c r="V4" i="5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3"/>
  <c r="Q4"/>
  <c r="R4" s="1"/>
  <c r="X4" s="1"/>
  <c r="Q5"/>
  <c r="R5" s="1"/>
  <c r="X5" s="1"/>
  <c r="Q6"/>
  <c r="R6" s="1"/>
  <c r="X6" s="1"/>
  <c r="Q7"/>
  <c r="R7" s="1"/>
  <c r="X7" s="1"/>
  <c r="Q8"/>
  <c r="R8" s="1"/>
  <c r="X8" s="1"/>
  <c r="Q9"/>
  <c r="R9" s="1"/>
  <c r="X9" s="1"/>
  <c r="Q10"/>
  <c r="R10" s="1"/>
  <c r="X10" s="1"/>
  <c r="Q11"/>
  <c r="R11" s="1"/>
  <c r="X11" s="1"/>
  <c r="Q12"/>
  <c r="R12" s="1"/>
  <c r="X12" s="1"/>
  <c r="Q13"/>
  <c r="R13" s="1"/>
  <c r="X13" s="1"/>
  <c r="Q14"/>
  <c r="R14" s="1"/>
  <c r="X14" s="1"/>
  <c r="Q15"/>
  <c r="R15" s="1"/>
  <c r="X15" s="1"/>
  <c r="Q16"/>
  <c r="R16" s="1"/>
  <c r="X16" s="1"/>
  <c r="Q17"/>
  <c r="R17" s="1"/>
  <c r="X17" s="1"/>
  <c r="Q18"/>
  <c r="R18" s="1"/>
  <c r="X18" s="1"/>
  <c r="Q19"/>
  <c r="R19" s="1"/>
  <c r="X19" s="1"/>
  <c r="Q20"/>
  <c r="R20" s="1"/>
  <c r="X20" s="1"/>
  <c r="Q21"/>
  <c r="R21" s="1"/>
  <c r="X21" s="1"/>
  <c r="Q22"/>
  <c r="R22" s="1"/>
  <c r="X22" s="1"/>
  <c r="Q23"/>
  <c r="R23" s="1"/>
  <c r="X23" s="1"/>
  <c r="Q24"/>
  <c r="R24" s="1"/>
  <c r="X24" s="1"/>
  <c r="Q25"/>
  <c r="R25" s="1"/>
  <c r="X25" s="1"/>
  <c r="Q26"/>
  <c r="R26" s="1"/>
  <c r="X26" s="1"/>
  <c r="Q27"/>
  <c r="R27" s="1"/>
  <c r="X27" s="1"/>
  <c r="Q28"/>
  <c r="R28" s="1"/>
  <c r="X28" s="1"/>
  <c r="Q29"/>
  <c r="R29" s="1"/>
  <c r="X29" s="1"/>
  <c r="Q30"/>
  <c r="R30" s="1"/>
  <c r="X30" s="1"/>
  <c r="Q31"/>
  <c r="R31" s="1"/>
  <c r="X31" s="1"/>
  <c r="Q32"/>
  <c r="R32" s="1"/>
  <c r="X32" s="1"/>
  <c r="Q33"/>
  <c r="R33" s="1"/>
  <c r="X33" s="1"/>
  <c r="Q34"/>
  <c r="R34" s="1"/>
  <c r="X34" s="1"/>
  <c r="Q35"/>
  <c r="R35" s="1"/>
  <c r="X35" s="1"/>
  <c r="Q36"/>
  <c r="R36" s="1"/>
  <c r="X36" s="1"/>
  <c r="Q37"/>
  <c r="R37" s="1"/>
  <c r="X37" s="1"/>
  <c r="Q38"/>
  <c r="R38" s="1"/>
  <c r="X38" s="1"/>
  <c r="Q39"/>
  <c r="R39" s="1"/>
  <c r="X39" s="1"/>
  <c r="Q40"/>
  <c r="R40" s="1"/>
  <c r="X40" s="1"/>
  <c r="Q41"/>
  <c r="R41" s="1"/>
  <c r="X41" s="1"/>
  <c r="Q42"/>
  <c r="R42" s="1"/>
  <c r="X42" s="1"/>
  <c r="Q43"/>
  <c r="R43" s="1"/>
  <c r="X43" s="1"/>
  <c r="Q44"/>
  <c r="R44" s="1"/>
  <c r="X44" s="1"/>
  <c r="Q45"/>
  <c r="R45" s="1"/>
  <c r="X45" s="1"/>
  <c r="Q46"/>
  <c r="R46" s="1"/>
  <c r="X46" s="1"/>
  <c r="Q47"/>
  <c r="R47" s="1"/>
  <c r="X47" s="1"/>
  <c r="Q48"/>
  <c r="R48" s="1"/>
  <c r="X48" s="1"/>
  <c r="Q3"/>
  <c r="R3" s="1"/>
  <c r="X3" s="1"/>
  <c r="S4" i="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3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3"/>
  <c r="O3" s="1"/>
  <c r="Z4" i="3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3"/>
  <c r="AA4" i="1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3"/>
  <c r="AD6" i="2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"/>
  <c r="AD4"/>
  <c r="AD5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"/>
  <c r="Y4"/>
  <c r="Z4" s="1"/>
  <c r="AF4" s="1"/>
  <c r="Y5"/>
  <c r="Z5" s="1"/>
  <c r="AF5" s="1"/>
  <c r="Y6"/>
  <c r="Z6" s="1"/>
  <c r="AF6" s="1"/>
  <c r="Y7"/>
  <c r="Z7" s="1"/>
  <c r="AF7" s="1"/>
  <c r="Y8"/>
  <c r="Z8" s="1"/>
  <c r="AF8" s="1"/>
  <c r="Y9"/>
  <c r="Z9" s="1"/>
  <c r="AF9" s="1"/>
  <c r="Y10"/>
  <c r="Z10" s="1"/>
  <c r="AF10" s="1"/>
  <c r="Y11"/>
  <c r="Z11" s="1"/>
  <c r="AF11" s="1"/>
  <c r="Y12"/>
  <c r="Z12" s="1"/>
  <c r="AF12" s="1"/>
  <c r="Y13"/>
  <c r="Z13" s="1"/>
  <c r="AF13" s="1"/>
  <c r="Y14"/>
  <c r="Z14" s="1"/>
  <c r="AF14" s="1"/>
  <c r="Y15"/>
  <c r="Z15" s="1"/>
  <c r="AF15" s="1"/>
  <c r="Y16"/>
  <c r="Z16" s="1"/>
  <c r="AF16" s="1"/>
  <c r="Y17"/>
  <c r="Z17" s="1"/>
  <c r="AF17" s="1"/>
  <c r="Y18"/>
  <c r="Z18" s="1"/>
  <c r="AF18" s="1"/>
  <c r="Y19"/>
  <c r="Z19" s="1"/>
  <c r="AF19" s="1"/>
  <c r="Y20"/>
  <c r="Z20" s="1"/>
  <c r="AF20" s="1"/>
  <c r="Y21"/>
  <c r="Z21" s="1"/>
  <c r="AF21" s="1"/>
  <c r="Y22"/>
  <c r="Z22" s="1"/>
  <c r="AF22" s="1"/>
  <c r="Y23"/>
  <c r="Z23" s="1"/>
  <c r="AF23" s="1"/>
  <c r="Y24"/>
  <c r="Z24" s="1"/>
  <c r="AF24" s="1"/>
  <c r="Y25"/>
  <c r="Z25" s="1"/>
  <c r="AF25" s="1"/>
  <c r="Y26"/>
  <c r="Z26" s="1"/>
  <c r="AF26" s="1"/>
  <c r="Y27"/>
  <c r="Z27" s="1"/>
  <c r="AF27" s="1"/>
  <c r="Y28"/>
  <c r="Z28" s="1"/>
  <c r="AF28" s="1"/>
  <c r="Y29"/>
  <c r="Z29" s="1"/>
  <c r="AF29" s="1"/>
  <c r="Y30"/>
  <c r="Z30" s="1"/>
  <c r="AF30" s="1"/>
  <c r="Y31"/>
  <c r="Z31" s="1"/>
  <c r="AF31" s="1"/>
  <c r="Y32"/>
  <c r="Z32" s="1"/>
  <c r="AF32" s="1"/>
  <c r="Y33"/>
  <c r="Z33" s="1"/>
  <c r="AF33" s="1"/>
  <c r="Y34"/>
  <c r="Z34" s="1"/>
  <c r="AF34" s="1"/>
  <c r="Y35"/>
  <c r="Z35" s="1"/>
  <c r="AF35" s="1"/>
  <c r="Y36"/>
  <c r="Z36" s="1"/>
  <c r="AF36" s="1"/>
  <c r="Y37"/>
  <c r="Z37" s="1"/>
  <c r="AF37" s="1"/>
  <c r="Y3"/>
  <c r="Z3" s="1"/>
  <c r="AF3" s="1"/>
  <c r="AF40" s="1"/>
  <c r="N3" i="7"/>
  <c r="O3" s="1"/>
  <c r="U3" s="1"/>
  <c r="U43" s="1"/>
  <c r="D3" i="18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2"/>
  <c r="E2" s="1"/>
  <c r="V4" i="1"/>
  <c r="W4" s="1"/>
  <c r="AC4" s="1"/>
  <c r="V5"/>
  <c r="W5" s="1"/>
  <c r="AC5" s="1"/>
  <c r="V6"/>
  <c r="W6" s="1"/>
  <c r="AC6" s="1"/>
  <c r="V7"/>
  <c r="W7" s="1"/>
  <c r="AC7" s="1"/>
  <c r="V8"/>
  <c r="W8" s="1"/>
  <c r="AC8" s="1"/>
  <c r="V9"/>
  <c r="W9" s="1"/>
  <c r="AC9" s="1"/>
  <c r="V10"/>
  <c r="W10" s="1"/>
  <c r="AC10" s="1"/>
  <c r="V11"/>
  <c r="W11" s="1"/>
  <c r="AC11" s="1"/>
  <c r="V12"/>
  <c r="W12" s="1"/>
  <c r="AC12" s="1"/>
  <c r="V13"/>
  <c r="W13" s="1"/>
  <c r="AC13" s="1"/>
  <c r="V14"/>
  <c r="W14" s="1"/>
  <c r="AC14" s="1"/>
  <c r="V15"/>
  <c r="W15" s="1"/>
  <c r="AC15" s="1"/>
  <c r="V16"/>
  <c r="W16" s="1"/>
  <c r="AC16" s="1"/>
  <c r="V17"/>
  <c r="W17" s="1"/>
  <c r="AC17" s="1"/>
  <c r="V18"/>
  <c r="W18" s="1"/>
  <c r="AC18" s="1"/>
  <c r="V19"/>
  <c r="W19" s="1"/>
  <c r="AC19" s="1"/>
  <c r="V20"/>
  <c r="W20" s="1"/>
  <c r="AC20" s="1"/>
  <c r="V21"/>
  <c r="W21" s="1"/>
  <c r="AC21" s="1"/>
  <c r="V22"/>
  <c r="W22" s="1"/>
  <c r="AC22" s="1"/>
  <c r="V23"/>
  <c r="W23" s="1"/>
  <c r="AC23" s="1"/>
  <c r="V24"/>
  <c r="W24" s="1"/>
  <c r="AC24" s="1"/>
  <c r="V25"/>
  <c r="W25" s="1"/>
  <c r="AC25" s="1"/>
  <c r="V26"/>
  <c r="W26" s="1"/>
  <c r="AC26" s="1"/>
  <c r="V27"/>
  <c r="W27" s="1"/>
  <c r="AC27" s="1"/>
  <c r="V28"/>
  <c r="W28" s="1"/>
  <c r="AC28" s="1"/>
  <c r="V29"/>
  <c r="W29" s="1"/>
  <c r="AC29" s="1"/>
  <c r="V30"/>
  <c r="W30" s="1"/>
  <c r="AC30" s="1"/>
  <c r="V31"/>
  <c r="W31" s="1"/>
  <c r="AC31" s="1"/>
  <c r="V32"/>
  <c r="W32" s="1"/>
  <c r="AC32" s="1"/>
  <c r="V33"/>
  <c r="W33" s="1"/>
  <c r="AC33" s="1"/>
  <c r="V34"/>
  <c r="W34" s="1"/>
  <c r="AC34" s="1"/>
  <c r="V35"/>
  <c r="W35" s="1"/>
  <c r="AC35" s="1"/>
  <c r="V36"/>
  <c r="W36" s="1"/>
  <c r="AC36" s="1"/>
  <c r="V37"/>
  <c r="W37" s="1"/>
  <c r="AC37" s="1"/>
  <c r="V38"/>
  <c r="W38" s="1"/>
  <c r="AC38" s="1"/>
  <c r="V39"/>
  <c r="W39" s="1"/>
  <c r="AC39" s="1"/>
  <c r="V40"/>
  <c r="W40" s="1"/>
  <c r="AC40" s="1"/>
  <c r="V3"/>
  <c r="W3" s="1"/>
  <c r="AC3" s="1"/>
  <c r="AC43" s="1"/>
  <c r="R3" i="9"/>
  <c r="S3" s="1"/>
  <c r="Y3" s="1"/>
  <c r="Y39" s="1"/>
  <c r="D3" i="17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2"/>
  <c r="E2" s="1"/>
  <c r="Q4" i="6"/>
  <c r="R4" s="1"/>
  <c r="Q5"/>
  <c r="R5" s="1"/>
  <c r="Q6"/>
  <c r="R6" s="1"/>
  <c r="Q7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3"/>
  <c r="R3" s="1"/>
  <c r="P3" i="8"/>
  <c r="Q3" s="1"/>
  <c r="W3" s="1"/>
  <c r="W41" s="1"/>
  <c r="U4" i="3"/>
  <c r="V4" s="1"/>
  <c r="AB4" s="1"/>
  <c r="U5"/>
  <c r="V5" s="1"/>
  <c r="AB5" s="1"/>
  <c r="U6"/>
  <c r="V6" s="1"/>
  <c r="AB6" s="1"/>
  <c r="U7"/>
  <c r="V7" s="1"/>
  <c r="AB7" s="1"/>
  <c r="U8"/>
  <c r="V8" s="1"/>
  <c r="AB8" s="1"/>
  <c r="U9"/>
  <c r="V9" s="1"/>
  <c r="AB9" s="1"/>
  <c r="U10"/>
  <c r="V10" s="1"/>
  <c r="AB10" s="1"/>
  <c r="U11"/>
  <c r="V11" s="1"/>
  <c r="AB11" s="1"/>
  <c r="U12"/>
  <c r="V12" s="1"/>
  <c r="AB12" s="1"/>
  <c r="U13"/>
  <c r="V13" s="1"/>
  <c r="AB13" s="1"/>
  <c r="U14"/>
  <c r="V14" s="1"/>
  <c r="AB14" s="1"/>
  <c r="U15"/>
  <c r="V15" s="1"/>
  <c r="AB15" s="1"/>
  <c r="U16"/>
  <c r="V16" s="1"/>
  <c r="AB16" s="1"/>
  <c r="U17"/>
  <c r="V17" s="1"/>
  <c r="AB17" s="1"/>
  <c r="U18"/>
  <c r="V18" s="1"/>
  <c r="AB18" s="1"/>
  <c r="U19"/>
  <c r="V19" s="1"/>
  <c r="AB19" s="1"/>
  <c r="U20"/>
  <c r="V20" s="1"/>
  <c r="AB20" s="1"/>
  <c r="U21"/>
  <c r="V21" s="1"/>
  <c r="AB21" s="1"/>
  <c r="U22"/>
  <c r="V22" s="1"/>
  <c r="AB22" s="1"/>
  <c r="U23"/>
  <c r="V23" s="1"/>
  <c r="AB23" s="1"/>
  <c r="U24"/>
  <c r="V24" s="1"/>
  <c r="AB24" s="1"/>
  <c r="U25"/>
  <c r="V25" s="1"/>
  <c r="AB25" s="1"/>
  <c r="U26"/>
  <c r="V26" s="1"/>
  <c r="AB26" s="1"/>
  <c r="U27"/>
  <c r="V27" s="1"/>
  <c r="AB27" s="1"/>
  <c r="U28"/>
  <c r="V28" s="1"/>
  <c r="AB28" s="1"/>
  <c r="U29"/>
  <c r="V29" s="1"/>
  <c r="AB29" s="1"/>
  <c r="U30"/>
  <c r="V30" s="1"/>
  <c r="AB30" s="1"/>
  <c r="U31"/>
  <c r="V31" s="1"/>
  <c r="AB31" s="1"/>
  <c r="U32"/>
  <c r="V32" s="1"/>
  <c r="AB32" s="1"/>
  <c r="U33"/>
  <c r="V33" s="1"/>
  <c r="AB33" s="1"/>
  <c r="U34"/>
  <c r="V34" s="1"/>
  <c r="AB34" s="1"/>
  <c r="U35"/>
  <c r="V35" s="1"/>
  <c r="AB35" s="1"/>
  <c r="U36"/>
  <c r="V36" s="1"/>
  <c r="AB36" s="1"/>
  <c r="U37"/>
  <c r="V37" s="1"/>
  <c r="AB37" s="1"/>
  <c r="U38"/>
  <c r="V38" s="1"/>
  <c r="AB38" s="1"/>
  <c r="U39"/>
  <c r="V39" s="1"/>
  <c r="AB39" s="1"/>
  <c r="U40"/>
  <c r="V40" s="1"/>
  <c r="AB40" s="1"/>
  <c r="U3"/>
  <c r="V3" s="1"/>
  <c r="AB3" s="1"/>
  <c r="AB43" s="1"/>
  <c r="D3" i="16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2"/>
  <c r="E2" s="1"/>
  <c r="D3" i="15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2"/>
  <c r="E2" s="1"/>
  <c r="D23" i="11"/>
  <c r="D32"/>
  <c r="D21"/>
  <c r="D3" i="14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2"/>
  <c r="E2"/>
  <c r="D3" i="1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2"/>
  <c r="E2"/>
  <c r="D3" i="12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2"/>
  <c r="E2" s="1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2"/>
  <c r="D24"/>
  <c r="D25"/>
  <c r="D26"/>
  <c r="D27"/>
  <c r="D28"/>
  <c r="D29"/>
  <c r="D30"/>
  <c r="D31"/>
  <c r="D33"/>
  <c r="D34"/>
  <c r="D35"/>
  <c r="D36"/>
  <c r="D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2"/>
  <c r="D33" i="10"/>
  <c r="E33" s="1"/>
  <c r="D34"/>
  <c r="E34" s="1"/>
  <c r="D21"/>
  <c r="E21" s="1"/>
  <c r="D30"/>
  <c r="E30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1"/>
  <c r="E31" s="1"/>
  <c r="D32"/>
  <c r="E32" s="1"/>
  <c r="D35"/>
  <c r="E35" s="1"/>
  <c r="D2"/>
  <c r="E2" s="1"/>
  <c r="X47" i="6" l="1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3"/>
  <c r="X4"/>
  <c r="U42" i="4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3"/>
  <c r="U4"/>
  <c r="U45" l="1"/>
  <c r="X50" i="6"/>
</calcChain>
</file>

<file path=xl/sharedStrings.xml><?xml version="1.0" encoding="utf-8"?>
<sst xmlns="http://schemas.openxmlformats.org/spreadsheetml/2006/main" count="3436" uniqueCount="493">
  <si>
    <t>CURSO   702  28-01-2011</t>
  </si>
  <si>
    <t>No.</t>
  </si>
  <si>
    <t>APELLIDOS Y NOMBRES</t>
  </si>
  <si>
    <t>EQUIPO</t>
  </si>
  <si>
    <t>promedio</t>
  </si>
  <si>
    <t>ARDILA CANDRO JUAN CAMILO</t>
  </si>
  <si>
    <t>OK</t>
  </si>
  <si>
    <t>BALLEN JARAMILLO XIMENA ALEJANDRA</t>
  </si>
  <si>
    <t>CETINA CARREÑO ANGELA PATTRICIA</t>
  </si>
  <si>
    <t>CORDERO GÓMEZ EDNA LORENA</t>
  </si>
  <si>
    <t>CORREDOR QUIROGA MELANY TATIANA</t>
  </si>
  <si>
    <t>x</t>
  </si>
  <si>
    <t>ECHEVERRY PEÑA ANDREA LIZETH</t>
  </si>
  <si>
    <t>ESPITIA DEL RIO MARIA ALEJANDRA</t>
  </si>
  <si>
    <t xml:space="preserve">FAJARDO RAY JENIFER ALEJANDRA </t>
  </si>
  <si>
    <t>FRESNEDA AGUILERA KAREN ALEJANDRA</t>
  </si>
  <si>
    <t>GARCIA GIRALDO VIVIANA GIBELLY</t>
  </si>
  <si>
    <t>GONZALEZ VASQUEZ LAURA STEFANNY</t>
  </si>
  <si>
    <t>GUERRERO PRIETO LINA JOHANA</t>
  </si>
  <si>
    <t>GUTIERREZ MONTAÑA KEVIN DANIEL</t>
  </si>
  <si>
    <t>HERNANDEZ BEJARANO BRIGITTE  VANESSA</t>
  </si>
  <si>
    <t>LOPEZ RODRIGUEZ  CRISMAN ARLEY</t>
  </si>
  <si>
    <t>MORA LOZANO DUBAN ANDRES</t>
  </si>
  <si>
    <t xml:space="preserve">NIAMPIRA VILLALBA ALFREDO </t>
  </si>
  <si>
    <t>OCHOA CUBILLOS OSCAR JAVIER</t>
  </si>
  <si>
    <t>OLAYA GÓMEZ CRISTIAN RICARDO</t>
  </si>
  <si>
    <t>OLAYA REYES MAICOL</t>
  </si>
  <si>
    <t>ORJUELA GARZON JEMMY LORENA</t>
  </si>
  <si>
    <t>PATARROYO BRANDON STEEVENS</t>
  </si>
  <si>
    <t>RICO CASTIBLANCO ANGIE JAZBLEIDY</t>
  </si>
  <si>
    <t>RODRIGUEZ GUILLEN SERGIO ANDRES</t>
  </si>
  <si>
    <t>ROJAS ARIAS JUAN SEBASTIAN</t>
  </si>
  <si>
    <t>ROJAS CAMARGO SEBASTIAN DAVID</t>
  </si>
  <si>
    <t>SALAZAR CLAVIJO ANGIE LORENA</t>
  </si>
  <si>
    <t>SUAREZ REYES KAREN LORENA</t>
  </si>
  <si>
    <t>TOVAR MILLAN JOAN STEVEN</t>
  </si>
  <si>
    <t>TRIANA ZAMBRANO ANGELICA MARIA</t>
  </si>
  <si>
    <t>ULLOA MARTIN DANNA SOFIA</t>
  </si>
  <si>
    <t>VARELA CORTÉS CHIRLEYTH PAOLA</t>
  </si>
  <si>
    <t>VASQUEZ OSORIO ERIKA VANESSA</t>
  </si>
  <si>
    <t>VERANO JIMENEZ JULIANY YERALDIN</t>
  </si>
  <si>
    <t>VILLANUEVA TORRES DAVID L.</t>
  </si>
  <si>
    <t>ABAUNZA BUSTOS LEIDY DANIELA</t>
  </si>
  <si>
    <t>AMADOR FEDERICO</t>
  </si>
  <si>
    <t>BARRETO ACEVEDO DIEGO STEVEN</t>
  </si>
  <si>
    <t>BERNAL HEREDIA JESSICA TATIANA</t>
  </si>
  <si>
    <t>BOLIVAR VEGA MARIO ALEJANDRO</t>
  </si>
  <si>
    <t>CAÑON HERNANDEZ ERICK DANIEL</t>
  </si>
  <si>
    <t>CASTRO CASTRO JHON JAIRO</t>
  </si>
  <si>
    <t>CASTRO MORALES ANGIE NICOL</t>
  </si>
  <si>
    <t>CASTRO MORALES GERALDIN PAOLA</t>
  </si>
  <si>
    <t>CASTRO RAMIREZ GERALDINE</t>
  </si>
  <si>
    <t>CERINZA MARTINEZ LINA ANDREA</t>
  </si>
  <si>
    <t>CHICA GARCIA CESAR AUGUSTO</t>
  </si>
  <si>
    <t>GARCIA ROJAS CAROL SHESLAINER</t>
  </si>
  <si>
    <t>GUTIERREZ MUÑOS IVONN CAMILA</t>
  </si>
  <si>
    <t>LOAIZA QUIROGA KAREN LUCCERY</t>
  </si>
  <si>
    <t>MARTINEZ ALVAREZ MAICOL JOAN</t>
  </si>
  <si>
    <t>MARTINEZ MAIRA ALEJANDRA</t>
  </si>
  <si>
    <t>MIRANDA ORTIZ JOSE LUIS</t>
  </si>
  <si>
    <t>MONTENEGRO DUARTE DANIEL EDUARDO</t>
  </si>
  <si>
    <t>MORALES LEAL ANGIE LORENA</t>
  </si>
  <si>
    <t>PARRA ESPITIA LUISA GABRIELA</t>
  </si>
  <si>
    <t>PIÑEROS RIVEROS BRIGITTE DAYANA</t>
  </si>
  <si>
    <t>PLAZAS PINZON ANDRES FELIPE</t>
  </si>
  <si>
    <t>RAMIREZ RAMIREZ JESUS DAVID</t>
  </si>
  <si>
    <t>REINA JEFERSON FABIAN</t>
  </si>
  <si>
    <t>ROA CORREA CRISTIAN CAMILO</t>
  </si>
  <si>
    <t>RODRIGUEZ DIAZ JUAN CAMILO</t>
  </si>
  <si>
    <t>RODRIGUEZ SOTO LAURA NATALIA</t>
  </si>
  <si>
    <t>ROMERO TANIA YURANNy</t>
  </si>
  <si>
    <t>RUIZ OSORIO ANGIE PAOLA</t>
  </si>
  <si>
    <t>TORRES LADINO JUAN CAMILO</t>
  </si>
  <si>
    <t>TRUJILLO RIVERA KAROLAYN FABIANA</t>
  </si>
  <si>
    <t>VARGAS OTAVO JENNIFER TATIANA</t>
  </si>
  <si>
    <t>ZAPATA LONDOÑO ANGELA NATALIA</t>
  </si>
  <si>
    <t>AVILA CASTRO LESLY JULIETH</t>
  </si>
  <si>
    <t xml:space="preserve">OK </t>
  </si>
  <si>
    <t>BARBOSA MARIA FERNANDA</t>
  </si>
  <si>
    <t>BARRERO SANCHEZ DAVID ANDRES</t>
  </si>
  <si>
    <t>CASTAÑEDA PIÑEROS MAYRA ALEXANDRA</t>
  </si>
  <si>
    <t>CONDE ORTIZ SERGIO IVAN</t>
  </si>
  <si>
    <t>OK, O</t>
  </si>
  <si>
    <t>CORREDOR QUIROGA ALISON DAYANNA</t>
  </si>
  <si>
    <t>DAVILA BARRERA JULIETH PAOLA</t>
  </si>
  <si>
    <t>ENCISO NUÑEZ ANDRES FELIPE</t>
  </si>
  <si>
    <t>FORERO RIVERA LEIDY LORENA</t>
  </si>
  <si>
    <t>FRANCO GAMEZ FIYERAN</t>
  </si>
  <si>
    <t>GARCIA RANGEL LUISA FERNANDA</t>
  </si>
  <si>
    <t>GOMEZ DEL CASTILLO CARMEN EDILSA</t>
  </si>
  <si>
    <t xml:space="preserve">GOMEZ MORALES NICOLAS MATEO </t>
  </si>
  <si>
    <t>GONZALEZ MORALES LUZ ADRIANA</t>
  </si>
  <si>
    <t>HERNANDEZ JIMENEZ FABIAN ESTEBAN</t>
  </si>
  <si>
    <t>MATOMA AZA LEIDY YADIRA</t>
  </si>
  <si>
    <t>MENDEZ VACA JUAN DAVID</t>
  </si>
  <si>
    <t>MENDOZA IBARRA MARIA ISABEL</t>
  </si>
  <si>
    <t>OSORIO QUINTERO DIANA CAROLINA</t>
  </si>
  <si>
    <t>OSPINA CAPERA JESSIKA YURANY</t>
  </si>
  <si>
    <t>PACHECO TORO ANGIE CAROLINA</t>
  </si>
  <si>
    <t>PAZOS  AGUJA NIKO JACKASON</t>
  </si>
  <si>
    <t>PEREZ LEMUS FRANCY YUSNEIDY</t>
  </si>
  <si>
    <t>PINTOR FETECUA ANGIE TATIANA</t>
  </si>
  <si>
    <t>QUIVANO PERDOMO GERALDIN</t>
  </si>
  <si>
    <t>RINCON PEREZ DANIEL</t>
  </si>
  <si>
    <t>RIVERA CANO WENDY DANIELA</t>
  </si>
  <si>
    <t>RODRIGUEZ RODRIGUEZ CARMEN JUDITH</t>
  </si>
  <si>
    <t>ROJAS GONZALEZ JHOJAN YAMIT</t>
  </si>
  <si>
    <t xml:space="preserve">ROMÁN CONTRERAS PAULA ANDREA </t>
  </si>
  <si>
    <t>ROMERO PETECUA  ROGER JULIAN</t>
  </si>
  <si>
    <t>ROMERO ROMERO DIEGO</t>
  </si>
  <si>
    <t>RUGELES MARTINEZ ESNEIDER</t>
  </si>
  <si>
    <t>RUIZ GUTIERREZ GERALDINEN VANESA</t>
  </si>
  <si>
    <t>SALAMANCA HERNANDEZ WILLIAM</t>
  </si>
  <si>
    <t>SANABRIA GALINDO KAREN</t>
  </si>
  <si>
    <t>TAMAYO BAQUERO JUANA MARCELA</t>
  </si>
  <si>
    <t>VALENCIA CIPRIAN EYLAN JOHAN</t>
  </si>
  <si>
    <t>VEGA DELGADO VALENTINA</t>
  </si>
  <si>
    <t xml:space="preserve">                                                                                                                                                 </t>
  </si>
  <si>
    <t>AGUIRRE LAURA SOFIA</t>
  </si>
  <si>
    <t>ANDRADE ARIAS JUAN SEBASTIAN</t>
  </si>
  <si>
    <t>ARDILA HURTADO JOHAN ARTURO</t>
  </si>
  <si>
    <t>BARBOSA MORENO SERGIO GIOVANNY</t>
  </si>
  <si>
    <t>BELTRAN REY JENNIFER TATIANA</t>
  </si>
  <si>
    <t>BETANCUR UBAQUE JOSE SEBASTIAN</t>
  </si>
  <si>
    <t>BOHORQUES CASTILLO JHON MARIO</t>
  </si>
  <si>
    <t>BORDA SALGADO SEBASTIAN</t>
  </si>
  <si>
    <t>BORRAY ALVAREZ MIGUEL ANGEL</t>
  </si>
  <si>
    <t>BOTERO NUÑEZ LAURA CAMILA</t>
  </si>
  <si>
    <t>CAMARGO SIERRA BRIGGITTE TATIANA</t>
  </si>
  <si>
    <t>CARRANZA GONZALEZ LAURA YINETH</t>
  </si>
  <si>
    <t>CASTRO RAMIREZ STEFHANY</t>
  </si>
  <si>
    <t>DAZA MELAN NICOL VANESSA</t>
  </si>
  <si>
    <t xml:space="preserve">DIAZ PEÑA GLADYS  VANESSA </t>
  </si>
  <si>
    <t>GARCIA GUTIERREZ STEFANNY</t>
  </si>
  <si>
    <t>GARCIA GUZMAN BRAYAN LEONARDO</t>
  </si>
  <si>
    <t>GAVIRIA PRIETO ANGIE TATIANA</t>
  </si>
  <si>
    <t>GOMEZ TORRES JERSON CAMILO</t>
  </si>
  <si>
    <t>HOYOS FONSECA SANTIAGO</t>
  </si>
  <si>
    <t>ISAZA GISSELL DANIELA</t>
  </si>
  <si>
    <t>MAYORGA PEÑA JONATHAN</t>
  </si>
  <si>
    <t>MENDOZA RUBIANO ADRIANA DEL PILAR</t>
  </si>
  <si>
    <t>MORALES NIKOL MICHEL</t>
  </si>
  <si>
    <t>OYUELA OROZCO EYDER SMIT</t>
  </si>
  <si>
    <t>RAMIREZ GUZMAN JHON JAIRO</t>
  </si>
  <si>
    <t>RIVERA RAMIREZ OSCAR HUMBERTO</t>
  </si>
  <si>
    <t>RUÍZ GUTIERREZ LAURA VALENTINA</t>
  </si>
  <si>
    <t xml:space="preserve">SAAVEDRA GONZALEZ ANA PAULA </t>
  </si>
  <si>
    <t>SALAMANCA ROBLES LINA MIBELLA</t>
  </si>
  <si>
    <t>SANCHEZ HORMAZA HAYBER ORLANDO</t>
  </si>
  <si>
    <t>SANCHEZ RUÍZ SERGIO IVAN</t>
  </si>
  <si>
    <t>TORRES LADINO DANIELA</t>
  </si>
  <si>
    <t>TORRES OCHOA MARLON STEVEN</t>
  </si>
  <si>
    <t>VALENCIA TOVAR MARCOS SEBASTIAN</t>
  </si>
  <si>
    <t xml:space="preserve">VANEGAS MONTAÑO YEIMI LORENA </t>
  </si>
  <si>
    <t>VARGAS CASTRO CAMILA ANDREA</t>
  </si>
  <si>
    <t>VARON MORA CRISTIAN JAVIER</t>
  </si>
  <si>
    <t>VILLAVISAN AGARITA LUISA FERNANDA</t>
  </si>
  <si>
    <t>VILLEGAS ESTEFANIA</t>
  </si>
  <si>
    <t>CURSO 801  26-01-2011</t>
  </si>
  <si>
    <t>AMADOR RUBIANO    ERIKA LORENA</t>
  </si>
  <si>
    <t>ARDILA OSMA KEVIN ALEJANDRO</t>
  </si>
  <si>
    <t xml:space="preserve">BARON ROA YINETH </t>
  </si>
  <si>
    <t>BERMUDEZ PEÑA LUIS ANGEL</t>
  </si>
  <si>
    <t>BOJACA PATIÑO ANGIE MICHELL</t>
  </si>
  <si>
    <t>BORBÓN OSORIO ALLISON TATIANA</t>
  </si>
  <si>
    <t>CALDERON LEON CARLOS GIOVANY</t>
  </si>
  <si>
    <t xml:space="preserve">CALDERON LEON JULIAN ANDRES </t>
  </si>
  <si>
    <t>CONTRERAS RIVERA DILAN HERNAN</t>
  </si>
  <si>
    <t>CRUZ  TUQUERRES  ADRIAN ENRIQUE</t>
  </si>
  <si>
    <t>DELGADO CASTAÑEDA DANIEL FELIPE</t>
  </si>
  <si>
    <t>FONTECHA BRICEÑO MAIRA ALEJANDRA</t>
  </si>
  <si>
    <t>FRESNEDA AGUILERA HAROL LEONEL</t>
  </si>
  <si>
    <t>GARCIA CAÑON ANDERSON BRAYAN</t>
  </si>
  <si>
    <t xml:space="preserve">GARCIA ESPITIA JEIMMY KATERIN </t>
  </si>
  <si>
    <t>GARZON LOAIZA JHONATAN</t>
  </si>
  <si>
    <t>GOMEZ ZAMBRANO ANGIE LIZETH</t>
  </si>
  <si>
    <t>GONZALEZ  OSORIO BIRON LEONARDO</t>
  </si>
  <si>
    <t>GONZALEZ JIMENEZ JHONATAN STIVEN</t>
  </si>
  <si>
    <t>GONZALEZ PAEZ MELANNY TATIANA</t>
  </si>
  <si>
    <t>GUZMAN MENJURA JOAN SEBASTIAN</t>
  </si>
  <si>
    <t>MARTÍNEZ  ESCOBAR DAVID SNEIDER</t>
  </si>
  <si>
    <t>MARTINEZ LAZARO YULEYDY CAROLINA</t>
  </si>
  <si>
    <t>MENDOZA CUERVO MIGUEL ANGEL</t>
  </si>
  <si>
    <t>PULIDO SANCHEZ JULIAN MAURICIO</t>
  </si>
  <si>
    <t>RAMIREZ OSORIO WENDY PAOLA</t>
  </si>
  <si>
    <t>RAMIREZ WHITE LAURA VANESSA</t>
  </si>
  <si>
    <t>RINCON CUELLAR MONICA VALENTINA</t>
  </si>
  <si>
    <t xml:space="preserve">RISCANEVO BALLESTEROS PAULA DANIELA </t>
  </si>
  <si>
    <t>RIVERA ROMERO JOHAN SANTIAGO</t>
  </si>
  <si>
    <t>RODRIGUEZ LOPEZ LAURA CAMILA</t>
  </si>
  <si>
    <t>RODRIGUEZ VALENTIN LORELLY STEFANIA</t>
  </si>
  <si>
    <t>ROLDAN ESPINOSA BRAYAN STEVEN</t>
  </si>
  <si>
    <t>SALAMANCA ROBLES HEIDY MARCELA</t>
  </si>
  <si>
    <t>SARMIENTO VELANDIA NITHSI NATALIA</t>
  </si>
  <si>
    <t>TUNJO AMESQUITA MARIA FERNANDA</t>
  </si>
  <si>
    <t>VACA HINCAPIE LAURA MAYERLI</t>
  </si>
  <si>
    <t>VARGAS CORTES GILBERTO</t>
  </si>
  <si>
    <t>VASQUEZ CARREÑO INGRID PAOLA</t>
  </si>
  <si>
    <t>VELASQUEZ GUERRA DALLANA JINETH</t>
  </si>
  <si>
    <t>VILLANUEVA VELASQUEZ LAURA VALENTINA</t>
  </si>
  <si>
    <t>WILCHES DIAZ NICOLAS</t>
  </si>
  <si>
    <t>OSPINA CAPERA INGRID LIZETH</t>
  </si>
  <si>
    <t>BOHORQUEZ CASTILLO ANDRES FELIPE</t>
  </si>
  <si>
    <t>ARROYABE  DANIELA</t>
  </si>
  <si>
    <t>ACERO CORTES IVONNE JULIANA</t>
  </si>
  <si>
    <t>BARAHONA VARGAS HELMUNT ALEXANDER</t>
  </si>
  <si>
    <t>CAMACHO GUZMAN JHON JAMES</t>
  </si>
  <si>
    <t>CAMPOS CASALLAS FRANKLIN</t>
  </si>
  <si>
    <t>CHALA JISSY CATALINA</t>
  </si>
  <si>
    <t>CIFUENTES EDISON ALEXIS</t>
  </si>
  <si>
    <t xml:space="preserve">GAITAN VALENCIA DANIELA </t>
  </si>
  <si>
    <t>GALINDO CIFUENTES YULI ALEXANDRA</t>
  </si>
  <si>
    <t>GOMEZ SOLER ERICK MATEO</t>
  </si>
  <si>
    <t>GONZALEZ ERIKA DANIELA</t>
  </si>
  <si>
    <t>GUTIERREZ FREDY CAMILO</t>
  </si>
  <si>
    <t>HERNANDEZ ANDRES CAMILO</t>
  </si>
  <si>
    <t>HUESO MORENO VICTOR MANUEL</t>
  </si>
  <si>
    <t>IBAÑEZ PAEZ KAREN JULIANA</t>
  </si>
  <si>
    <t>MARTINEZ GUASCA JUAN SEBASTIAN</t>
  </si>
  <si>
    <t>MORA RAMIREZ SHARON DAYANE</t>
  </si>
  <si>
    <t>MORENO IBETH MARGARITA</t>
  </si>
  <si>
    <t>NEIRA RODRIGUEZ JONATHAN STEVEN</t>
  </si>
  <si>
    <t>PALENCIA AGUILERA ERIKA</t>
  </si>
  <si>
    <t>PEDREROS JEIMY ALEJANDRA</t>
  </si>
  <si>
    <t>PEREIRA MARIN EMANUEL</t>
  </si>
  <si>
    <t>PEREZ QUINTERO DANNA CAMILA</t>
  </si>
  <si>
    <t>PEREZ URUEÑA DANIEL ALEJANDRO</t>
  </si>
  <si>
    <t>PRIETO CARLOS ALBERTO</t>
  </si>
  <si>
    <t>QUITIAN CORTES CARLOS STIVEN</t>
  </si>
  <si>
    <t>RODRIGUEZ CASTRO BRIGITH CATALINA</t>
  </si>
  <si>
    <t>RODRIGUEZ LUIS FERNANDO</t>
  </si>
  <si>
    <t>ROJAS CAMARGO KATHERINNE JULITH</t>
  </si>
  <si>
    <t>ROJAS PEREZ JUAN SEBASTIAN</t>
  </si>
  <si>
    <t>ROZO ROJAS JADDER DAVID</t>
  </si>
  <si>
    <t xml:space="preserve">RUEDA RICO ANDREA </t>
  </si>
  <si>
    <t>RUGELES KATERIN</t>
  </si>
  <si>
    <t>RUIZ RIVAS DANIEL ESTIVEN</t>
  </si>
  <si>
    <t>SANCHEZ LEON MARYURY TATIANA</t>
  </si>
  <si>
    <t>SEQUEDA NICOLAS SEBASSTIAN</t>
  </si>
  <si>
    <t>SUAREZ FORERO YESICA</t>
  </si>
  <si>
    <t>TIBADUIZA FERNANDEZ OSCAR ALEJANDRO</t>
  </si>
  <si>
    <t>URREGO NIETO JOSE ALIRIO</t>
  </si>
  <si>
    <t>URUEÑA PEREZ DANIEL ALEJANDRO</t>
  </si>
  <si>
    <t>VARGAS RODRIGUEZ JORGE DANIEL</t>
  </si>
  <si>
    <t>VASQUEZ BETANCUR MARIA FERNANDA</t>
  </si>
  <si>
    <t>VIDARTE RICO ANDRES</t>
  </si>
  <si>
    <t>YAIMA VILLABON SERGIO ANDRES</t>
  </si>
  <si>
    <t>ZAPATA ROJAS JOSE MIGUEL</t>
  </si>
  <si>
    <t>URRUTIA ALDANA JUAN NICOLAS</t>
  </si>
  <si>
    <t xml:space="preserve">NUEVO </t>
  </si>
  <si>
    <t>ACOSTA SARA</t>
  </si>
  <si>
    <t>ALFONSO LIZARASO CINDY PAOLA</t>
  </si>
  <si>
    <t>ARÉVALO CHACÓN LINA MARÍA</t>
  </si>
  <si>
    <t>ARIAS GUZMAN JUAN CAMILO</t>
  </si>
  <si>
    <t>ARMERO CARRANZA ANDRES FELIPE</t>
  </si>
  <si>
    <t>AVILA RAMIREZ ALEXIS</t>
  </si>
  <si>
    <t>BUITRAGO CACERES BRAYAN  SMITH</t>
  </si>
  <si>
    <t>CALDERON CASTRO MAICOL</t>
  </si>
  <si>
    <t>CASTILLO GUAYARA JORGE DUVAN</t>
  </si>
  <si>
    <t>CASTRO GALVIS ANDRES FELIPE</t>
  </si>
  <si>
    <t>CESPEDES SEIDY SIRLEY</t>
  </si>
  <si>
    <t>CHAPARRO JEISON</t>
  </si>
  <si>
    <t>CHINGATE LOPEZ LUIS FELIPE</t>
  </si>
  <si>
    <t>ESPITIA  JHON BRANDON</t>
  </si>
  <si>
    <t>FITATA CONTRERAS LUIS FERNANDO</t>
  </si>
  <si>
    <t>FLOREZ CARDONA LINA MARIA</t>
  </si>
  <si>
    <t>FONTECHA WENDY</t>
  </si>
  <si>
    <t>FUQUENE ALVAREZ RANDY ELIECER</t>
  </si>
  <si>
    <t>GARCIA BELTRAN HECTOR MANUEL</t>
  </si>
  <si>
    <t>GARZON DUARTE CHANEL VIVIANA</t>
  </si>
  <si>
    <t>GONZALEZ  OCAMPO LEIDY ALEJANDRA</t>
  </si>
  <si>
    <t>GONZALEZ HERRERA YURI STEFANIA</t>
  </si>
  <si>
    <t>GONZALEZ MARTINEZ CLAUDIA PATRICIA</t>
  </si>
  <si>
    <t>MAHECHA DAZA JOHAN SEBASTIAN</t>
  </si>
  <si>
    <t>MENDOZA IBARRA LAURA VANESSA</t>
  </si>
  <si>
    <t>MORENO LUGO LINA MARCELA</t>
  </si>
  <si>
    <t>OSORIO QUINTERO CRISTIAN CAMILO</t>
  </si>
  <si>
    <t>OYOLA BEJARANO YONIER ALEJANDRO</t>
  </si>
  <si>
    <t>PACHON CESPEDES NATALY JOHANNA</t>
  </si>
  <si>
    <t xml:space="preserve">PARDO LUENYI ALEXANDRA </t>
  </si>
  <si>
    <t>PARRA SARMIENTO BRAYAN STEVEN</t>
  </si>
  <si>
    <t>RIVERA RAMIREZ JHONATAN ESTID</t>
  </si>
  <si>
    <t>SANCHEZ GUTIERREZ JAMES</t>
  </si>
  <si>
    <t>SANCHEZ PATIÑO ALEJANDRO</t>
  </si>
  <si>
    <t>SANTANA JURADO BRAYAN SANTIAGO</t>
  </si>
  <si>
    <t>SIERRA ALBARRACIN OMAR JAIR</t>
  </si>
  <si>
    <t>VACA HINCAPIE ASTRID DANEYI</t>
  </si>
  <si>
    <t>ZUÑIGA PEREZ MARLEIDIS</t>
  </si>
  <si>
    <t>BUITRAGO KAREN CAROLINA</t>
  </si>
  <si>
    <t>CURSO 802  2-02-2011</t>
  </si>
  <si>
    <t>ALONSO LOZADA BRAYAN ALEXIS</t>
  </si>
  <si>
    <t xml:space="preserve">ANGULO WILLINTON </t>
  </si>
  <si>
    <t>ATUESTA ROCHA ANGIE LORENA</t>
  </si>
  <si>
    <t>AVILA BENAVIDES YEIN HELEN</t>
  </si>
  <si>
    <t>BEJARANO VARGAS JOHAN STIVEN</t>
  </si>
  <si>
    <t>CASTAÑO MURILLO HECTOR MANUEL</t>
  </si>
  <si>
    <t>CUERVO BEJARANO NELSON DUVAN</t>
  </si>
  <si>
    <t>DAZA JEISON CAMILO</t>
  </si>
  <si>
    <t>GOMEZ ZAMBRANO KAREN NICOL</t>
  </si>
  <si>
    <t>GUARIN SALAZAR LINA JISETH</t>
  </si>
  <si>
    <t>HERNANDEZ ALVARO DAVID</t>
  </si>
  <si>
    <t>HURTADO  SANCHEZ GERALDINE</t>
  </si>
  <si>
    <t>LOMBANA SONIA KATHERIN</t>
  </si>
  <si>
    <t>LOPEZ MORENO MARIA PAULA</t>
  </si>
  <si>
    <t>MADRIGAL REYES JUAN DAVID</t>
  </si>
  <si>
    <t>MARIN JULIAN STIVEN</t>
  </si>
  <si>
    <t>MOJICA BOCANEGRA YUDI MELISSA</t>
  </si>
  <si>
    <t>MOLINA NICOL ANDREA</t>
  </si>
  <si>
    <t>OSORIO BLANDON ALEJANDRA</t>
  </si>
  <si>
    <t>PILLIMUR JIMENEZ JOHAN DAVID</t>
  </si>
  <si>
    <t>RAMIREZ ARIAS KAREN LORENA</t>
  </si>
  <si>
    <t>RAMIREZ OSCAR ALEJANDRO</t>
  </si>
  <si>
    <t>RESTREPO MARTINEZ KAROL ANDREA</t>
  </si>
  <si>
    <t>RODRIGUEZ CRUZ LUIS FELIPE</t>
  </si>
  <si>
    <t>RODRIGUEZ OLGA LILIANA</t>
  </si>
  <si>
    <t>RODRIGUEZ ROJAS JOSE FERNEY</t>
  </si>
  <si>
    <t>ROLDAN  ESPINOSA LEIDY</t>
  </si>
  <si>
    <t>SAAVEDRA ZAMBRANO DANIELA ALEJANDRA</t>
  </si>
  <si>
    <t>SANCHEZ BARRETO ADRIANA MARCELA</t>
  </si>
  <si>
    <t>SUAREZ BETANCUR LAURA VANESA</t>
  </si>
  <si>
    <t>VARGAS MARTINEZ MARIA FERNANDA</t>
  </si>
  <si>
    <t>RICON ROJAS JEFERSON ANDREY</t>
  </si>
  <si>
    <t>ARISTIZABAL MACHADO JENNIFER ELIANA</t>
  </si>
  <si>
    <t>AVILEZ MARROQUIN YENNIFER</t>
  </si>
  <si>
    <t>BORDA SALGADO NATALY</t>
  </si>
  <si>
    <t>BORRAY ALVAREZ WILSON STEVEN</t>
  </si>
  <si>
    <t>BUITRAGO MARIA FERNANDA</t>
  </si>
  <si>
    <t>CADENA ROMERO DAVID STEVEN</t>
  </si>
  <si>
    <t>CAMACHO RONCANCIO DANIEL ESTEFAN</t>
  </si>
  <si>
    <t>CONDE BONILLA CARLOS ESTEBAN</t>
  </si>
  <si>
    <t xml:space="preserve">CONTRERAS RIVERA JUAN ESTEBAN  </t>
  </si>
  <si>
    <t>CORTES RUEDA MARIA ALEXANDRA</t>
  </si>
  <si>
    <t>CRUZ JAIME ANDRES</t>
  </si>
  <si>
    <t>CUERVO LEMUS LAURA TATIANA</t>
  </si>
  <si>
    <t>LEMUS PINO ANGELICA</t>
  </si>
  <si>
    <t>LOZANO LOZANO ANDRES DAVID</t>
  </si>
  <si>
    <t>MAYORGA PEÑA STEVEN ALEXANDER</t>
  </si>
  <si>
    <t>MONTAÑEZ CERON LEIDY  TATIANA</t>
  </si>
  <si>
    <t>MORA GOMEZ CRISTIAN CAMILO</t>
  </si>
  <si>
    <t>MUÑOZ FLÓREZ VIVIAN MABEL</t>
  </si>
  <si>
    <t xml:space="preserve">MUÑOZ PERICO FABIAN ANDRES </t>
  </si>
  <si>
    <t>ORTEGA FERNANDEZ ROCIO ESTEFANIA</t>
  </si>
  <si>
    <t>ORTIZ GAMEZ SERGIO STEVEN</t>
  </si>
  <si>
    <t>PEÑA DONCEL EYLLEN DAHIANA</t>
  </si>
  <si>
    <t>PINEDA LUIS SEBASTIAN</t>
  </si>
  <si>
    <t>PINEDA MARLON ESTEVEN</t>
  </si>
  <si>
    <t>POLANIA GUZMAN DEIVY SANTIAGO</t>
  </si>
  <si>
    <t>QUEVEDO SALCEDO RICHARD ROLANDO</t>
  </si>
  <si>
    <t>RICO GUTIERREZ MAICOL STIVEN</t>
  </si>
  <si>
    <t>RIOS OROZCO PAULA ANDREA</t>
  </si>
  <si>
    <t>SALINAS JIMMY ALEXANDER</t>
  </si>
  <si>
    <t>SANCHEZ BARRETO WILLIAM FELIPE</t>
  </si>
  <si>
    <t>URREA BORDA VALERIA</t>
  </si>
  <si>
    <t>VERGARA IZQUIERDO JEISSON</t>
  </si>
  <si>
    <t>ok</t>
  </si>
  <si>
    <t>ok u</t>
  </si>
  <si>
    <t>MONTOYA LOPEZ CRISTIAN JAVIER</t>
  </si>
  <si>
    <t>ok,c</t>
  </si>
  <si>
    <t xml:space="preserve"> ok u ,c</t>
  </si>
  <si>
    <t>ok, C</t>
  </si>
  <si>
    <t>ok o  C</t>
  </si>
  <si>
    <t>r, C</t>
  </si>
  <si>
    <t>4/04/2011 SOPA DE LETRAS</t>
  </si>
  <si>
    <t>evaluacion teorica 6/04/2011</t>
  </si>
  <si>
    <t>evaluacion de excel 04/04/2011</t>
  </si>
  <si>
    <t>ok, u</t>
  </si>
  <si>
    <t>ok, o</t>
  </si>
  <si>
    <t>R</t>
  </si>
  <si>
    <t>R,U,C</t>
  </si>
  <si>
    <t>R,C</t>
  </si>
  <si>
    <t>OK,U</t>
  </si>
  <si>
    <t>X</t>
  </si>
  <si>
    <t>teoria ecuacion de cuadernos 6/04</t>
  </si>
  <si>
    <t>esv</t>
  </si>
  <si>
    <t>revision de cuaderno (corel 1) 7/04</t>
  </si>
  <si>
    <t>evaluacion teorica 7/04</t>
  </si>
  <si>
    <t>OK, U</t>
  </si>
  <si>
    <t>OK.O</t>
  </si>
  <si>
    <t>REVISION DE CUADERNO 7/04</t>
  </si>
  <si>
    <t>CONDE BONILLA MARIA VALENTINA</t>
  </si>
  <si>
    <t>OK,O</t>
  </si>
  <si>
    <t xml:space="preserve">BARON SANTANA FAIBER </t>
  </si>
  <si>
    <t>R,U,O</t>
  </si>
  <si>
    <t>ok,o</t>
  </si>
  <si>
    <t>REVISIO DE CUADERNO 8/04</t>
  </si>
  <si>
    <t>ECUACIONES (COMPUTADOR) 8/04</t>
  </si>
  <si>
    <t>GAFICAS FUNCIONES 11/04</t>
  </si>
  <si>
    <t>nuevo</t>
  </si>
  <si>
    <t>GUIA DE ENGRANAJE    11/04</t>
  </si>
  <si>
    <t>GUIA DE ENGRANAGE 12/04/2011</t>
  </si>
  <si>
    <t>REVISION DE CUADERNO 07/04/2011</t>
  </si>
  <si>
    <t>r</t>
  </si>
  <si>
    <t>MONROY AREVALO  LUZ ANGELA</t>
  </si>
  <si>
    <t>NUEVA</t>
  </si>
  <si>
    <t>VALENCIA MONICA ALEJANDRA</t>
  </si>
  <si>
    <t>OK.U</t>
  </si>
  <si>
    <t>ok.u</t>
  </si>
  <si>
    <t>R .EVA</t>
  </si>
  <si>
    <t>ok, O</t>
  </si>
  <si>
    <t>ok,O</t>
  </si>
  <si>
    <t>ENGRANEJE 12</t>
  </si>
  <si>
    <t>TEORIA guia 2 corel 14/04/2011</t>
  </si>
  <si>
    <t>guia tres de word 15/04/2011  practica</t>
  </si>
  <si>
    <t>GUIA TEORIA 2 COREL 25/04</t>
  </si>
  <si>
    <t>08/04/2011 revision guia 1 de corel</t>
  </si>
  <si>
    <t>R,o</t>
  </si>
  <si>
    <t>r, o</t>
  </si>
  <si>
    <t>OK, o</t>
  </si>
  <si>
    <t xml:space="preserve"> de access avances 25/04/2011</t>
  </si>
  <si>
    <t>ok,u</t>
  </si>
  <si>
    <t>act 3 de corel 25/04/2011</t>
  </si>
  <si>
    <t xml:space="preserve">ok,o </t>
  </si>
  <si>
    <t>cap</t>
  </si>
  <si>
    <t>+</t>
  </si>
  <si>
    <t>QUINTERO ROZO NATALY MILENA</t>
  </si>
  <si>
    <t>LOGOS EMPRESARIALES 17/05/2011</t>
  </si>
  <si>
    <t>SAN</t>
  </si>
  <si>
    <t>intrumentos de medición 17/05/2011</t>
  </si>
  <si>
    <t>retirado</t>
  </si>
  <si>
    <t>sopa de letras instrumntos 12/05/2011</t>
  </si>
  <si>
    <t>URREGO LONDOÑO LEYDY KATHERIN</t>
  </si>
  <si>
    <t>Ok</t>
  </si>
  <si>
    <t xml:space="preserve">Ok  </t>
  </si>
  <si>
    <t>OK, T</t>
  </si>
  <si>
    <t>ReviSion de cuadernos 11/05/2011</t>
  </si>
  <si>
    <t>sopa de letrasb 12/05/2011</t>
  </si>
  <si>
    <t>concepto de inst de medición 19/05/2011</t>
  </si>
  <si>
    <t>BLANCO QUESADA LEIDY TATIANA</t>
  </si>
  <si>
    <t>EVA SEMESTRAL</t>
  </si>
  <si>
    <t>llego tarde</t>
  </si>
  <si>
    <t>puntos</t>
  </si>
  <si>
    <t>nota</t>
  </si>
  <si>
    <t>no asistio</t>
  </si>
  <si>
    <t>eva</t>
  </si>
  <si>
    <t>evaluacion semestral 23/05/2001</t>
  </si>
  <si>
    <t>sopa de letras 16/05/2011</t>
  </si>
  <si>
    <t>logotipos empresariales 23/05/2011</t>
  </si>
  <si>
    <t>ok, no asi eva</t>
  </si>
  <si>
    <t>LLEGO TARDE</t>
  </si>
  <si>
    <t>NP</t>
  </si>
  <si>
    <t>EVACIÓN</t>
  </si>
  <si>
    <t>r, u</t>
  </si>
  <si>
    <t>retirada</t>
  </si>
  <si>
    <t>r,u</t>
  </si>
  <si>
    <t>np</t>
  </si>
  <si>
    <t>SOPA DE LETRAS 1P 23/05/2011</t>
  </si>
  <si>
    <t>CUBILLOS GARCIA KAROL JINETH</t>
  </si>
  <si>
    <t>reti</t>
  </si>
  <si>
    <t>guia de corel 4  31/05/2011</t>
  </si>
  <si>
    <t>NO ASISTE</t>
  </si>
  <si>
    <t>RETIRADO</t>
  </si>
  <si>
    <t>OK U</t>
  </si>
  <si>
    <t>ok, t</t>
  </si>
  <si>
    <t>graficos en clse 1/06/2011</t>
  </si>
  <si>
    <t>INSTRUMENTOS DE MEDICION 2/06/2011</t>
  </si>
  <si>
    <t xml:space="preserve">TEORIA GUIA 1 ACCESS </t>
  </si>
  <si>
    <t>instrumentos de medicion 2/06/2011</t>
  </si>
  <si>
    <t>encuesta 2/06/2011</t>
  </si>
  <si>
    <t>SALAMANCA ROBLES LINA MIrELLA</t>
  </si>
  <si>
    <t>sopa de letras 21/05/2011</t>
  </si>
  <si>
    <t>instrumentos de medición 3/06/2011</t>
  </si>
  <si>
    <t>revision de apuntes 7/06/2011</t>
  </si>
  <si>
    <t>autoevalución 7/06/2011</t>
  </si>
  <si>
    <t>cuaderno 07/06/2011</t>
  </si>
  <si>
    <t>autoevalucion 7/06/2011</t>
  </si>
  <si>
    <t>preseentacion final 7/06/2011</t>
  </si>
  <si>
    <t>autoevaluación 8/06/2011</t>
  </si>
  <si>
    <t>cuaderno al dia 8/06/2001</t>
  </si>
  <si>
    <t>guia 1 de acess 1 2    4/05/2011</t>
  </si>
  <si>
    <t xml:space="preserve">r </t>
  </si>
  <si>
    <t>trabajo con ecuaciones 13/06/2011</t>
  </si>
  <si>
    <t>encuesta actividad 9/06/2011</t>
  </si>
  <si>
    <t>trabajo en clase 23/05/2011</t>
  </si>
  <si>
    <t>apuntes al dia 9/06/2011</t>
  </si>
  <si>
    <t>AUTOEVALUACION 10/06/2011</t>
  </si>
  <si>
    <t>APUNTES AL DIA 10/06/2011</t>
  </si>
  <si>
    <t>ENCUESTA DIGITADA 10/06/2011</t>
  </si>
  <si>
    <t>AUTOEVALUCIÓN 10/06/2011</t>
  </si>
  <si>
    <t>TRABAJO GUIAS DE ACCESS 1 Y 2   2/06/2011</t>
  </si>
  <si>
    <t>fallas</t>
  </si>
  <si>
    <t>otacu</t>
  </si>
  <si>
    <t>firma</t>
  </si>
  <si>
    <t>% fa</t>
  </si>
  <si>
    <t>Def</t>
  </si>
  <si>
    <t xml:space="preserve">ok </t>
  </si>
  <si>
    <t>CURSO 803  13/06/2011</t>
  </si>
  <si>
    <t>CURSO 601   13/06-2011</t>
  </si>
  <si>
    <t>602  13-06-2011</t>
  </si>
  <si>
    <t>CURSO 603   13-06-2011</t>
  </si>
  <si>
    <t>701    13-06-2011</t>
  </si>
  <si>
    <t>PROM</t>
  </si>
  <si>
    <t>702  13-06-2011</t>
  </si>
  <si>
    <t>CURSO 703  13-06-2011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</si>
</sst>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/>
    <xf numFmtId="0" fontId="8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2" fillId="2" borderId="0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2" fontId="7" fillId="0" borderId="0" xfId="0" applyNumberFormat="1" applyFont="1" applyBorder="1"/>
    <xf numFmtId="2" fontId="7" fillId="0" borderId="0" xfId="0" applyNumberFormat="1" applyFo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="70" zoomScaleNormal="70" workbookViewId="0">
      <selection activeCell="B1" sqref="B1"/>
    </sheetView>
  </sheetViews>
  <sheetFormatPr baseColWidth="10" defaultColWidth="34.42578125" defaultRowHeight="12"/>
  <cols>
    <col min="1" max="1" width="5.5703125" style="9" customWidth="1"/>
    <col min="2" max="2" width="34.42578125" style="18"/>
    <col min="3" max="3" width="8.42578125" style="9" customWidth="1"/>
    <col min="4" max="4" width="10.28515625" style="9" customWidth="1"/>
    <col min="5" max="5" width="3.85546875" style="9" customWidth="1"/>
    <col min="6" max="6" width="10.42578125" style="9" customWidth="1"/>
    <col min="7" max="7" width="4.7109375" style="9" customWidth="1"/>
    <col min="8" max="8" width="9.7109375" style="9" customWidth="1"/>
    <col min="9" max="9" width="5.28515625" style="9" customWidth="1"/>
    <col min="10" max="10" width="9.42578125" style="9" customWidth="1"/>
    <col min="11" max="11" width="10.5703125" style="9" customWidth="1"/>
    <col min="12" max="12" width="11.42578125" style="9" customWidth="1"/>
    <col min="13" max="13" width="5.28515625" style="9" customWidth="1"/>
    <col min="14" max="14" width="10.140625" style="9" customWidth="1"/>
    <col min="15" max="15" width="10.85546875" style="9" customWidth="1"/>
    <col min="16" max="16" width="10.42578125" style="9" customWidth="1"/>
    <col min="17" max="17" width="10" style="9" customWidth="1"/>
    <col min="18" max="18" width="4.5703125" style="9" customWidth="1"/>
    <col min="19" max="19" width="10.7109375" style="9" customWidth="1"/>
    <col min="20" max="20" width="4.85546875" style="9" customWidth="1"/>
    <col min="21" max="21" width="11.140625" style="9" customWidth="1"/>
    <col min="22" max="22" width="5.28515625" style="9" customWidth="1"/>
    <col min="23" max="23" width="5.5703125" style="9" customWidth="1"/>
    <col min="24" max="24" width="3.28515625" style="9" customWidth="1"/>
    <col min="25" max="25" width="7.85546875" style="9" customWidth="1"/>
    <col min="26" max="26" width="6.7109375" style="9" customWidth="1"/>
    <col min="27" max="27" width="6.5703125" style="9" customWidth="1"/>
    <col min="28" max="28" width="6.7109375" style="9" customWidth="1"/>
    <col min="29" max="29" width="5" style="9" customWidth="1"/>
    <col min="30" max="30" width="6.5703125" style="9" customWidth="1"/>
    <col min="31" max="31" width="5.28515625" style="9" customWidth="1"/>
    <col min="32" max="32" width="8" style="9" customWidth="1"/>
    <col min="33" max="33" width="30.140625" style="9" customWidth="1"/>
    <col min="34" max="16384" width="34.42578125" style="9"/>
  </cols>
  <sheetData>
    <row r="1" spans="1:33">
      <c r="A1" s="3"/>
      <c r="B1" s="2" t="s">
        <v>489</v>
      </c>
      <c r="C1" s="3"/>
      <c r="D1" s="3">
        <v>2</v>
      </c>
      <c r="E1" s="3"/>
      <c r="F1" s="3">
        <v>1</v>
      </c>
      <c r="G1" s="3"/>
      <c r="H1" s="3">
        <v>2</v>
      </c>
      <c r="I1" s="3"/>
      <c r="J1" s="3">
        <v>1</v>
      </c>
      <c r="K1" s="3">
        <v>2</v>
      </c>
      <c r="L1" s="3">
        <v>2</v>
      </c>
      <c r="M1" s="3"/>
      <c r="N1" s="3">
        <v>1</v>
      </c>
      <c r="O1" s="3">
        <v>2</v>
      </c>
      <c r="P1" s="3">
        <v>1</v>
      </c>
      <c r="Q1" s="3">
        <v>2</v>
      </c>
      <c r="R1" s="3"/>
      <c r="S1" s="3">
        <v>1</v>
      </c>
      <c r="T1" s="3"/>
      <c r="U1" s="3">
        <v>2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>
      <c r="A2" s="3" t="s">
        <v>1</v>
      </c>
      <c r="B2" s="2" t="s">
        <v>2</v>
      </c>
      <c r="C2" s="3" t="s">
        <v>3</v>
      </c>
      <c r="D2" s="5">
        <v>40638</v>
      </c>
      <c r="E2" s="3">
        <v>1</v>
      </c>
      <c r="F2" s="61">
        <v>40640</v>
      </c>
      <c r="G2" s="44">
        <v>2</v>
      </c>
      <c r="H2" s="61">
        <v>40645</v>
      </c>
      <c r="I2" s="44">
        <v>3</v>
      </c>
      <c r="J2" s="61">
        <v>40647</v>
      </c>
      <c r="K2" s="61">
        <v>40666</v>
      </c>
      <c r="L2" s="61">
        <v>40680</v>
      </c>
      <c r="M2" s="44">
        <v>4</v>
      </c>
      <c r="N2" s="61">
        <v>40682</v>
      </c>
      <c r="O2" s="61">
        <v>40687</v>
      </c>
      <c r="P2" s="61">
        <v>40690</v>
      </c>
      <c r="Q2" s="61">
        <v>40694</v>
      </c>
      <c r="R2" s="62">
        <v>5</v>
      </c>
      <c r="S2" s="61">
        <v>40696</v>
      </c>
      <c r="T2" s="62">
        <v>6</v>
      </c>
      <c r="U2" s="5">
        <v>40701</v>
      </c>
      <c r="V2" s="82">
        <v>7</v>
      </c>
      <c r="W2" s="83">
        <v>8</v>
      </c>
      <c r="X2" s="5"/>
      <c r="Y2" s="3" t="s">
        <v>490</v>
      </c>
      <c r="Z2" s="45">
        <v>0.8</v>
      </c>
      <c r="AA2" s="3" t="s">
        <v>433</v>
      </c>
      <c r="AB2" s="45">
        <v>0.2</v>
      </c>
      <c r="AC2" s="3" t="s">
        <v>479</v>
      </c>
      <c r="AD2" s="3" t="s">
        <v>482</v>
      </c>
      <c r="AE2" s="3" t="s">
        <v>480</v>
      </c>
      <c r="AF2" s="3" t="s">
        <v>483</v>
      </c>
      <c r="AG2" s="3" t="s">
        <v>481</v>
      </c>
    </row>
    <row r="3" spans="1:33" ht="15">
      <c r="A3" s="3">
        <v>1</v>
      </c>
      <c r="B3" s="2" t="s">
        <v>42</v>
      </c>
      <c r="C3" s="3">
        <v>14</v>
      </c>
      <c r="D3" s="3" t="s">
        <v>357</v>
      </c>
      <c r="E3" s="72"/>
      <c r="F3" s="44" t="s">
        <v>6</v>
      </c>
      <c r="G3" s="44">
        <v>50</v>
      </c>
      <c r="H3" s="44" t="s">
        <v>6</v>
      </c>
      <c r="I3" s="44">
        <v>40</v>
      </c>
      <c r="J3" s="44" t="s">
        <v>6</v>
      </c>
      <c r="K3" s="44" t="s">
        <v>354</v>
      </c>
      <c r="L3" s="44" t="s">
        <v>6</v>
      </c>
      <c r="M3" s="44">
        <v>45</v>
      </c>
      <c r="N3" s="44" t="s">
        <v>354</v>
      </c>
      <c r="O3" s="44" t="s">
        <v>6</v>
      </c>
      <c r="P3" s="47" t="s">
        <v>354</v>
      </c>
      <c r="Q3" s="44" t="s">
        <v>354</v>
      </c>
      <c r="R3" s="44">
        <v>40</v>
      </c>
      <c r="S3" s="44" t="s">
        <v>354</v>
      </c>
      <c r="T3" s="44">
        <v>10</v>
      </c>
      <c r="U3" s="44" t="s">
        <v>354</v>
      </c>
      <c r="V3" s="3">
        <v>30</v>
      </c>
      <c r="W3" s="3">
        <v>45</v>
      </c>
      <c r="X3" s="3"/>
      <c r="Y3" s="7">
        <f>AVERAGE(E3,G3,I3,M3,R3,T3,V3,W3)</f>
        <v>37.142857142857146</v>
      </c>
      <c r="Z3" s="7">
        <f>Y3*80%</f>
        <v>29.714285714285719</v>
      </c>
      <c r="AA3" s="7">
        <v>39.0625</v>
      </c>
      <c r="AB3" s="7">
        <f>AA3*20%</f>
        <v>7.8125</v>
      </c>
      <c r="AC3" s="3"/>
      <c r="AD3" s="7">
        <f t="shared" ref="AD3:AD4" si="0">(AC3/19)*100</f>
        <v>0</v>
      </c>
      <c r="AE3" s="3">
        <v>1</v>
      </c>
      <c r="AF3" s="7">
        <f>Z3+AB3-AE3</f>
        <v>36.526785714285722</v>
      </c>
      <c r="AG3" s="3"/>
    </row>
    <row r="4" spans="1:33" ht="15">
      <c r="A4" s="3">
        <v>2</v>
      </c>
      <c r="B4" s="2" t="s">
        <v>43</v>
      </c>
      <c r="C4" s="3">
        <v>3</v>
      </c>
      <c r="D4" s="3" t="s">
        <v>354</v>
      </c>
      <c r="E4" s="44">
        <v>17</v>
      </c>
      <c r="F4" s="44" t="s">
        <v>6</v>
      </c>
      <c r="G4" s="72"/>
      <c r="H4" s="44" t="s">
        <v>6</v>
      </c>
      <c r="I4" s="44">
        <v>40</v>
      </c>
      <c r="J4" s="44" t="s">
        <v>6</v>
      </c>
      <c r="K4" s="44" t="s">
        <v>354</v>
      </c>
      <c r="L4" s="44" t="s">
        <v>6</v>
      </c>
      <c r="M4" s="44">
        <v>45</v>
      </c>
      <c r="N4" s="44" t="s">
        <v>354</v>
      </c>
      <c r="O4" s="44" t="s">
        <v>6</v>
      </c>
      <c r="P4" s="47" t="s">
        <v>354</v>
      </c>
      <c r="Q4" s="44" t="s">
        <v>354</v>
      </c>
      <c r="R4" s="44">
        <v>45</v>
      </c>
      <c r="S4" s="44" t="s">
        <v>354</v>
      </c>
      <c r="T4" s="44">
        <v>20</v>
      </c>
      <c r="U4" s="44" t="s">
        <v>354</v>
      </c>
      <c r="V4" s="3">
        <v>30</v>
      </c>
      <c r="W4" s="3">
        <v>45</v>
      </c>
      <c r="X4" s="3"/>
      <c r="Y4" s="7">
        <f t="shared" ref="Y4:Y37" si="1">AVERAGE(E4,G4,I4,M4,R4,T4,V4,W4)</f>
        <v>34.571428571428569</v>
      </c>
      <c r="Z4" s="7">
        <f t="shared" ref="Z4:Z37" si="2">Y4*80%</f>
        <v>27.657142857142858</v>
      </c>
      <c r="AA4" s="7">
        <v>40.625</v>
      </c>
      <c r="AB4" s="7">
        <f t="shared" ref="AB4:AB37" si="3">AA4*20%</f>
        <v>8.125</v>
      </c>
      <c r="AC4" s="3"/>
      <c r="AD4" s="7">
        <f t="shared" si="0"/>
        <v>0</v>
      </c>
      <c r="AE4" s="3"/>
      <c r="AF4" s="7">
        <f t="shared" ref="AF4:AF37" si="4">Z4+AB4-AE4</f>
        <v>35.782142857142858</v>
      </c>
      <c r="AG4" s="3"/>
    </row>
    <row r="5" spans="1:33" ht="15">
      <c r="A5" s="3">
        <v>4</v>
      </c>
      <c r="B5" s="2" t="s">
        <v>44</v>
      </c>
      <c r="C5" s="3">
        <v>1</v>
      </c>
      <c r="D5" s="3" t="s">
        <v>358</v>
      </c>
      <c r="E5" s="72"/>
      <c r="F5" s="44" t="s">
        <v>371</v>
      </c>
      <c r="G5" s="44">
        <v>50</v>
      </c>
      <c r="H5" s="44" t="s">
        <v>6</v>
      </c>
      <c r="I5" s="44">
        <v>40</v>
      </c>
      <c r="J5" s="44" t="s">
        <v>6</v>
      </c>
      <c r="K5" s="44" t="s">
        <v>354</v>
      </c>
      <c r="L5" s="44" t="s">
        <v>370</v>
      </c>
      <c r="M5" s="44">
        <v>10</v>
      </c>
      <c r="N5" s="44" t="s">
        <v>11</v>
      </c>
      <c r="O5" s="47" t="s">
        <v>371</v>
      </c>
      <c r="P5" s="47" t="s">
        <v>11</v>
      </c>
      <c r="Q5" s="44" t="s">
        <v>11</v>
      </c>
      <c r="R5" s="44">
        <v>10</v>
      </c>
      <c r="S5" s="44" t="s">
        <v>354</v>
      </c>
      <c r="T5" s="44">
        <v>10</v>
      </c>
      <c r="U5" s="44" t="s">
        <v>354</v>
      </c>
      <c r="V5" s="3">
        <v>20</v>
      </c>
      <c r="W5" s="3">
        <v>40</v>
      </c>
      <c r="X5" s="3"/>
      <c r="Y5" s="7">
        <f t="shared" si="1"/>
        <v>25.714285714285715</v>
      </c>
      <c r="Z5" s="7">
        <f t="shared" si="2"/>
        <v>20.571428571428573</v>
      </c>
      <c r="AA5" s="7">
        <v>15.625</v>
      </c>
      <c r="AB5" s="7">
        <f t="shared" si="3"/>
        <v>3.125</v>
      </c>
      <c r="AC5" s="3">
        <v>7</v>
      </c>
      <c r="AD5" s="7">
        <f>(AC5/19)*100</f>
        <v>36.84210526315789</v>
      </c>
      <c r="AE5" s="3">
        <v>2</v>
      </c>
      <c r="AF5" s="48">
        <f t="shared" si="4"/>
        <v>21.696428571428573</v>
      </c>
      <c r="AG5" s="3"/>
    </row>
    <row r="6" spans="1:33" ht="15">
      <c r="A6" s="3">
        <v>5</v>
      </c>
      <c r="B6" s="2" t="s">
        <v>45</v>
      </c>
      <c r="C6" s="3">
        <v>22</v>
      </c>
      <c r="D6" s="3" t="s">
        <v>11</v>
      </c>
      <c r="E6" s="72"/>
      <c r="F6" s="44" t="s">
        <v>370</v>
      </c>
      <c r="G6" s="44">
        <v>35</v>
      </c>
      <c r="H6" s="44" t="s">
        <v>6</v>
      </c>
      <c r="I6" s="44">
        <v>40</v>
      </c>
      <c r="J6" s="44" t="s">
        <v>6</v>
      </c>
      <c r="K6" s="44" t="s">
        <v>354</v>
      </c>
      <c r="L6" s="44" t="s">
        <v>6</v>
      </c>
      <c r="M6" s="44">
        <v>45</v>
      </c>
      <c r="N6" s="44" t="s">
        <v>11</v>
      </c>
      <c r="O6" s="44" t="s">
        <v>6</v>
      </c>
      <c r="P6" s="47" t="s">
        <v>11</v>
      </c>
      <c r="Q6" s="44" t="s">
        <v>11</v>
      </c>
      <c r="R6" s="44">
        <v>10</v>
      </c>
      <c r="S6" s="44" t="s">
        <v>365</v>
      </c>
      <c r="T6" s="44">
        <v>40</v>
      </c>
      <c r="U6" s="44" t="s">
        <v>367</v>
      </c>
      <c r="V6" s="3">
        <v>38</v>
      </c>
      <c r="W6" s="3">
        <v>38</v>
      </c>
      <c r="X6" s="3"/>
      <c r="Y6" s="7">
        <f t="shared" si="1"/>
        <v>35.142857142857146</v>
      </c>
      <c r="Z6" s="7">
        <f t="shared" si="2"/>
        <v>28.114285714285717</v>
      </c>
      <c r="AA6" s="7">
        <v>39.0625</v>
      </c>
      <c r="AB6" s="7">
        <f t="shared" si="3"/>
        <v>7.8125</v>
      </c>
      <c r="AC6" s="3">
        <v>7</v>
      </c>
      <c r="AD6" s="7">
        <f t="shared" ref="AD6:AD36" si="5">(AC6/19)*100</f>
        <v>36.84210526315789</v>
      </c>
      <c r="AE6" s="3">
        <v>3</v>
      </c>
      <c r="AF6" s="7">
        <f t="shared" si="4"/>
        <v>32.926785714285714</v>
      </c>
      <c r="AG6" s="3"/>
    </row>
    <row r="7" spans="1:33" ht="15">
      <c r="A7" s="3">
        <v>6</v>
      </c>
      <c r="B7" s="2" t="s">
        <v>46</v>
      </c>
      <c r="C7" s="3">
        <v>16</v>
      </c>
      <c r="D7" s="3" t="s">
        <v>359</v>
      </c>
      <c r="E7" s="44">
        <v>17</v>
      </c>
      <c r="F7" s="44" t="s">
        <v>6</v>
      </c>
      <c r="G7" s="44">
        <v>45</v>
      </c>
      <c r="H7" s="44" t="s">
        <v>6</v>
      </c>
      <c r="I7" s="72"/>
      <c r="J7" s="44" t="s">
        <v>6</v>
      </c>
      <c r="K7" s="44" t="s">
        <v>354</v>
      </c>
      <c r="L7" s="44" t="s">
        <v>6</v>
      </c>
      <c r="M7" s="44">
        <v>10</v>
      </c>
      <c r="N7" s="44" t="s">
        <v>11</v>
      </c>
      <c r="O7" s="44" t="s">
        <v>6</v>
      </c>
      <c r="P7" s="47" t="s">
        <v>354</v>
      </c>
      <c r="Q7" s="44" t="s">
        <v>354</v>
      </c>
      <c r="R7" s="44">
        <v>40</v>
      </c>
      <c r="S7" s="44" t="s">
        <v>354</v>
      </c>
      <c r="T7" s="44">
        <v>10</v>
      </c>
      <c r="U7" s="44" t="s">
        <v>354</v>
      </c>
      <c r="V7" s="3">
        <v>10</v>
      </c>
      <c r="W7" s="3">
        <v>40</v>
      </c>
      <c r="X7" s="3"/>
      <c r="Y7" s="7">
        <f t="shared" si="1"/>
        <v>24.571428571428573</v>
      </c>
      <c r="Z7" s="7">
        <f t="shared" si="2"/>
        <v>19.657142857142858</v>
      </c>
      <c r="AA7" s="7">
        <v>46.875</v>
      </c>
      <c r="AB7" s="7">
        <f t="shared" si="3"/>
        <v>9.375</v>
      </c>
      <c r="AC7" s="3">
        <v>1</v>
      </c>
      <c r="AD7" s="7">
        <f t="shared" si="5"/>
        <v>5.2631578947368416</v>
      </c>
      <c r="AE7" s="3">
        <v>1</v>
      </c>
      <c r="AF7" s="48">
        <f t="shared" si="4"/>
        <v>28.032142857142858</v>
      </c>
      <c r="AG7" s="3"/>
    </row>
    <row r="8" spans="1:33" ht="15">
      <c r="A8" s="3">
        <v>7</v>
      </c>
      <c r="B8" s="2" t="s">
        <v>47</v>
      </c>
      <c r="C8" s="3">
        <v>15</v>
      </c>
      <c r="D8" s="3" t="s">
        <v>11</v>
      </c>
      <c r="E8" s="72"/>
      <c r="F8" s="44" t="s">
        <v>6</v>
      </c>
      <c r="G8" s="44">
        <v>45</v>
      </c>
      <c r="H8" s="44" t="s">
        <v>6</v>
      </c>
      <c r="I8" s="44">
        <v>40</v>
      </c>
      <c r="J8" s="44" t="s">
        <v>6</v>
      </c>
      <c r="K8" s="44" t="s">
        <v>354</v>
      </c>
      <c r="L8" s="44" t="s">
        <v>6</v>
      </c>
      <c r="M8" s="44">
        <v>10</v>
      </c>
      <c r="N8" s="44" t="s">
        <v>354</v>
      </c>
      <c r="O8" s="44" t="s">
        <v>6</v>
      </c>
      <c r="P8" s="47" t="s">
        <v>354</v>
      </c>
      <c r="Q8" s="44" t="s">
        <v>354</v>
      </c>
      <c r="R8" s="44">
        <v>40</v>
      </c>
      <c r="S8" s="44" t="s">
        <v>354</v>
      </c>
      <c r="T8" s="44">
        <v>10</v>
      </c>
      <c r="U8" s="44" t="s">
        <v>11</v>
      </c>
      <c r="V8" s="3">
        <v>10</v>
      </c>
      <c r="W8" s="3">
        <v>40</v>
      </c>
      <c r="X8" s="3"/>
      <c r="Y8" s="7">
        <f t="shared" si="1"/>
        <v>27.857142857142858</v>
      </c>
      <c r="Z8" s="7">
        <f t="shared" si="2"/>
        <v>22.285714285714288</v>
      </c>
      <c r="AA8" s="7">
        <v>37.5</v>
      </c>
      <c r="AB8" s="7">
        <f t="shared" si="3"/>
        <v>7.5</v>
      </c>
      <c r="AC8" s="3">
        <v>4</v>
      </c>
      <c r="AD8" s="7">
        <f t="shared" si="5"/>
        <v>21.052631578947366</v>
      </c>
      <c r="AE8" s="3"/>
      <c r="AF8" s="48">
        <f t="shared" si="4"/>
        <v>29.785714285714288</v>
      </c>
      <c r="AG8" s="3"/>
    </row>
    <row r="9" spans="1:33" ht="15">
      <c r="A9" s="3">
        <v>8</v>
      </c>
      <c r="B9" s="2" t="s">
        <v>48</v>
      </c>
      <c r="C9" s="3">
        <v>1</v>
      </c>
      <c r="D9" s="3" t="s">
        <v>354</v>
      </c>
      <c r="E9" s="72"/>
      <c r="F9" s="44" t="s">
        <v>6</v>
      </c>
      <c r="G9" s="44">
        <v>50</v>
      </c>
      <c r="H9" s="44" t="s">
        <v>6</v>
      </c>
      <c r="I9" s="44">
        <v>40</v>
      </c>
      <c r="J9" s="44" t="s">
        <v>6</v>
      </c>
      <c r="K9" s="44" t="s">
        <v>354</v>
      </c>
      <c r="L9" s="44" t="s">
        <v>6</v>
      </c>
      <c r="M9" s="44">
        <v>45</v>
      </c>
      <c r="N9" s="44" t="s">
        <v>354</v>
      </c>
      <c r="O9" s="44" t="s">
        <v>6</v>
      </c>
      <c r="P9" s="47" t="s">
        <v>354</v>
      </c>
      <c r="Q9" s="44" t="s">
        <v>354</v>
      </c>
      <c r="R9" s="44">
        <v>40</v>
      </c>
      <c r="S9" s="44" t="s">
        <v>354</v>
      </c>
      <c r="T9" s="44">
        <v>38</v>
      </c>
      <c r="U9" s="44" t="s">
        <v>354</v>
      </c>
      <c r="V9" s="3">
        <v>40</v>
      </c>
      <c r="W9" s="3">
        <v>45</v>
      </c>
      <c r="X9" s="3"/>
      <c r="Y9" s="7">
        <f t="shared" si="1"/>
        <v>42.571428571428569</v>
      </c>
      <c r="Z9" s="7">
        <f t="shared" si="2"/>
        <v>34.057142857142857</v>
      </c>
      <c r="AA9" s="7">
        <v>35.9375</v>
      </c>
      <c r="AB9" s="7">
        <f t="shared" si="3"/>
        <v>7.1875</v>
      </c>
      <c r="AC9" s="3"/>
      <c r="AD9" s="7">
        <f t="shared" si="5"/>
        <v>0</v>
      </c>
      <c r="AE9" s="3"/>
      <c r="AF9" s="7">
        <f t="shared" si="4"/>
        <v>41.244642857142857</v>
      </c>
      <c r="AG9" s="3"/>
    </row>
    <row r="10" spans="1:33" ht="15">
      <c r="A10" s="3">
        <v>9</v>
      </c>
      <c r="B10" s="2" t="s">
        <v>49</v>
      </c>
      <c r="C10" s="3">
        <v>17</v>
      </c>
      <c r="D10" s="3" t="s">
        <v>354</v>
      </c>
      <c r="E10" s="44">
        <v>34</v>
      </c>
      <c r="F10" s="44" t="s">
        <v>6</v>
      </c>
      <c r="G10" s="44">
        <v>45</v>
      </c>
      <c r="H10" s="44" t="s">
        <v>6</v>
      </c>
      <c r="I10" s="72"/>
      <c r="J10" s="44" t="s">
        <v>371</v>
      </c>
      <c r="K10" s="44" t="s">
        <v>354</v>
      </c>
      <c r="L10" s="44" t="s">
        <v>391</v>
      </c>
      <c r="M10" s="44">
        <v>40</v>
      </c>
      <c r="N10" s="44" t="s">
        <v>11</v>
      </c>
      <c r="O10" s="44" t="s">
        <v>6</v>
      </c>
      <c r="P10" s="47" t="s">
        <v>11</v>
      </c>
      <c r="Q10" s="44" t="s">
        <v>354</v>
      </c>
      <c r="R10" s="44">
        <v>10</v>
      </c>
      <c r="S10" s="44" t="s">
        <v>365</v>
      </c>
      <c r="T10" s="44">
        <v>10</v>
      </c>
      <c r="U10" s="44" t="s">
        <v>11</v>
      </c>
      <c r="V10" s="3">
        <v>10</v>
      </c>
      <c r="W10" s="3">
        <v>40</v>
      </c>
      <c r="X10" s="3"/>
      <c r="Y10" s="7">
        <f t="shared" si="1"/>
        <v>27</v>
      </c>
      <c r="Z10" s="7">
        <f t="shared" si="2"/>
        <v>21.6</v>
      </c>
      <c r="AA10" s="7">
        <v>43.75</v>
      </c>
      <c r="AB10" s="7">
        <f t="shared" si="3"/>
        <v>8.75</v>
      </c>
      <c r="AC10" s="3">
        <v>6</v>
      </c>
      <c r="AD10" s="7">
        <f t="shared" si="5"/>
        <v>31.578947368421051</v>
      </c>
      <c r="AE10" s="3">
        <v>1</v>
      </c>
      <c r="AF10" s="48">
        <f t="shared" si="4"/>
        <v>29.35</v>
      </c>
      <c r="AG10" s="3"/>
    </row>
    <row r="11" spans="1:33" ht="15">
      <c r="A11" s="3">
        <v>10</v>
      </c>
      <c r="B11" s="2" t="s">
        <v>50</v>
      </c>
      <c r="C11" s="3">
        <v>12</v>
      </c>
      <c r="D11" s="3" t="s">
        <v>359</v>
      </c>
      <c r="E11" s="72"/>
      <c r="F11" s="44" t="s">
        <v>6</v>
      </c>
      <c r="G11" s="44">
        <v>35</v>
      </c>
      <c r="H11" s="44" t="s">
        <v>6</v>
      </c>
      <c r="I11" s="44">
        <v>40</v>
      </c>
      <c r="J11" s="44" t="s">
        <v>354</v>
      </c>
      <c r="K11" s="44" t="s">
        <v>354</v>
      </c>
      <c r="L11" s="44" t="s">
        <v>391</v>
      </c>
      <c r="M11" s="44">
        <v>10</v>
      </c>
      <c r="N11" s="44" t="s">
        <v>11</v>
      </c>
      <c r="O11" s="44" t="s">
        <v>6</v>
      </c>
      <c r="P11" s="47" t="s">
        <v>11</v>
      </c>
      <c r="Q11" s="44" t="s">
        <v>354</v>
      </c>
      <c r="R11" s="44">
        <v>38</v>
      </c>
      <c r="S11" s="44" t="s">
        <v>365</v>
      </c>
      <c r="T11" s="44">
        <v>10</v>
      </c>
      <c r="U11" s="44" t="s">
        <v>11</v>
      </c>
      <c r="V11" s="3">
        <v>10</v>
      </c>
      <c r="W11" s="3">
        <v>30</v>
      </c>
      <c r="X11" s="3"/>
      <c r="Y11" s="7">
        <f t="shared" si="1"/>
        <v>24.714285714285715</v>
      </c>
      <c r="Z11" s="7">
        <f t="shared" si="2"/>
        <v>19.771428571428572</v>
      </c>
      <c r="AA11" s="7">
        <v>39.0625</v>
      </c>
      <c r="AB11" s="7">
        <f t="shared" si="3"/>
        <v>7.8125</v>
      </c>
      <c r="AC11" s="3">
        <v>5</v>
      </c>
      <c r="AD11" s="7">
        <f t="shared" si="5"/>
        <v>26.315789473684209</v>
      </c>
      <c r="AE11" s="3">
        <v>2</v>
      </c>
      <c r="AF11" s="48">
        <f t="shared" si="4"/>
        <v>25.583928571428572</v>
      </c>
      <c r="AG11" s="3"/>
    </row>
    <row r="12" spans="1:33" ht="15">
      <c r="A12" s="3">
        <v>11</v>
      </c>
      <c r="B12" s="2" t="s">
        <v>51</v>
      </c>
      <c r="C12" s="3">
        <v>23</v>
      </c>
      <c r="D12" s="3" t="s">
        <v>360</v>
      </c>
      <c r="E12" s="44">
        <v>17</v>
      </c>
      <c r="F12" s="44" t="s">
        <v>6</v>
      </c>
      <c r="G12" s="44">
        <v>40</v>
      </c>
      <c r="H12" s="44" t="s">
        <v>367</v>
      </c>
      <c r="I12" s="72"/>
      <c r="J12" s="44" t="s">
        <v>6</v>
      </c>
      <c r="K12" s="44" t="s">
        <v>354</v>
      </c>
      <c r="L12" s="44" t="s">
        <v>6</v>
      </c>
      <c r="M12" s="44">
        <v>50</v>
      </c>
      <c r="N12" s="44" t="s">
        <v>354</v>
      </c>
      <c r="O12" s="44" t="s">
        <v>6</v>
      </c>
      <c r="P12" s="47" t="s">
        <v>354</v>
      </c>
      <c r="Q12" s="44" t="s">
        <v>354</v>
      </c>
      <c r="R12" s="44">
        <v>20</v>
      </c>
      <c r="S12" s="44" t="s">
        <v>354</v>
      </c>
      <c r="T12" s="44">
        <v>50</v>
      </c>
      <c r="U12" s="44" t="s">
        <v>354</v>
      </c>
      <c r="V12" s="3">
        <v>50</v>
      </c>
      <c r="W12" s="3">
        <v>45</v>
      </c>
      <c r="X12" s="3"/>
      <c r="Y12" s="7">
        <f t="shared" si="1"/>
        <v>38.857142857142854</v>
      </c>
      <c r="Z12" s="7">
        <f t="shared" si="2"/>
        <v>31.085714285714285</v>
      </c>
      <c r="AA12" s="7">
        <v>45.3125</v>
      </c>
      <c r="AB12" s="7">
        <f t="shared" si="3"/>
        <v>9.0625</v>
      </c>
      <c r="AC12" s="3">
        <v>1</v>
      </c>
      <c r="AD12" s="7">
        <f t="shared" si="5"/>
        <v>5.2631578947368416</v>
      </c>
      <c r="AE12" s="3">
        <v>2</v>
      </c>
      <c r="AF12" s="7">
        <f t="shared" si="4"/>
        <v>38.148214285714289</v>
      </c>
      <c r="AG12" s="3"/>
    </row>
    <row r="13" spans="1:33" ht="15">
      <c r="A13" s="3">
        <v>12</v>
      </c>
      <c r="B13" s="2" t="s">
        <v>52</v>
      </c>
      <c r="C13" s="3">
        <v>15</v>
      </c>
      <c r="D13" s="3" t="s">
        <v>354</v>
      </c>
      <c r="E13" s="72"/>
      <c r="F13" s="44" t="s">
        <v>371</v>
      </c>
      <c r="G13" s="44">
        <v>20</v>
      </c>
      <c r="H13" s="44" t="s">
        <v>6</v>
      </c>
      <c r="I13" s="44">
        <v>40</v>
      </c>
      <c r="J13" s="44" t="s">
        <v>82</v>
      </c>
      <c r="K13" s="44" t="s">
        <v>354</v>
      </c>
      <c r="L13" s="44" t="s">
        <v>6</v>
      </c>
      <c r="M13" s="44">
        <v>50</v>
      </c>
      <c r="N13" s="44" t="s">
        <v>11</v>
      </c>
      <c r="O13" s="44" t="s">
        <v>6</v>
      </c>
      <c r="P13" s="47" t="s">
        <v>354</v>
      </c>
      <c r="Q13" s="44" t="s">
        <v>354</v>
      </c>
      <c r="R13" s="44">
        <v>40</v>
      </c>
      <c r="S13" s="44" t="s">
        <v>354</v>
      </c>
      <c r="T13" s="44">
        <v>35</v>
      </c>
      <c r="U13" s="44" t="s">
        <v>354</v>
      </c>
      <c r="V13" s="3">
        <v>42</v>
      </c>
      <c r="W13" s="3">
        <v>45</v>
      </c>
      <c r="X13" s="3"/>
      <c r="Y13" s="7">
        <f t="shared" si="1"/>
        <v>38.857142857142854</v>
      </c>
      <c r="Z13" s="7">
        <f t="shared" si="2"/>
        <v>31.085714285714285</v>
      </c>
      <c r="AA13" s="7">
        <v>37.5</v>
      </c>
      <c r="AB13" s="7">
        <f t="shared" si="3"/>
        <v>7.5</v>
      </c>
      <c r="AC13" s="3">
        <v>2</v>
      </c>
      <c r="AD13" s="7">
        <f t="shared" si="5"/>
        <v>10.526315789473683</v>
      </c>
      <c r="AE13" s="3">
        <v>1</v>
      </c>
      <c r="AF13" s="7">
        <f t="shared" si="4"/>
        <v>37.585714285714289</v>
      </c>
      <c r="AG13" s="3"/>
    </row>
    <row r="14" spans="1:33" ht="15">
      <c r="A14" s="3">
        <v>13</v>
      </c>
      <c r="B14" s="2" t="s">
        <v>53</v>
      </c>
      <c r="C14" s="3">
        <v>20</v>
      </c>
      <c r="D14" s="3" t="s">
        <v>359</v>
      </c>
      <c r="E14" s="44">
        <v>17</v>
      </c>
      <c r="F14" s="44" t="s">
        <v>371</v>
      </c>
      <c r="G14" s="44">
        <v>30</v>
      </c>
      <c r="H14" s="44" t="s">
        <v>6</v>
      </c>
      <c r="I14" s="44">
        <v>20</v>
      </c>
      <c r="J14" s="44" t="s">
        <v>6</v>
      </c>
      <c r="K14" s="44" t="s">
        <v>365</v>
      </c>
      <c r="L14" s="44" t="s">
        <v>370</v>
      </c>
      <c r="M14" s="72"/>
      <c r="N14" s="44" t="s">
        <v>11</v>
      </c>
      <c r="O14" s="44" t="s">
        <v>6</v>
      </c>
      <c r="P14" s="47" t="s">
        <v>354</v>
      </c>
      <c r="Q14" s="44" t="s">
        <v>354</v>
      </c>
      <c r="R14" s="44">
        <v>50</v>
      </c>
      <c r="S14" s="44" t="s">
        <v>354</v>
      </c>
      <c r="T14" s="44">
        <v>10</v>
      </c>
      <c r="U14" s="44" t="s">
        <v>354</v>
      </c>
      <c r="V14" s="3">
        <v>10</v>
      </c>
      <c r="W14" s="3">
        <v>35</v>
      </c>
      <c r="X14" s="3"/>
      <c r="Y14" s="7">
        <f t="shared" si="1"/>
        <v>24.571428571428573</v>
      </c>
      <c r="Z14" s="7">
        <f t="shared" si="2"/>
        <v>19.657142857142858</v>
      </c>
      <c r="AA14" s="7">
        <v>45.3125</v>
      </c>
      <c r="AB14" s="7">
        <f t="shared" si="3"/>
        <v>9.0625</v>
      </c>
      <c r="AC14" s="3">
        <v>2</v>
      </c>
      <c r="AD14" s="7">
        <f t="shared" si="5"/>
        <v>10.526315789473683</v>
      </c>
      <c r="AE14" s="3">
        <v>3</v>
      </c>
      <c r="AF14" s="48">
        <f t="shared" si="4"/>
        <v>25.719642857142858</v>
      </c>
      <c r="AG14" s="3"/>
    </row>
    <row r="15" spans="1:33" ht="15">
      <c r="A15" s="3">
        <v>14</v>
      </c>
      <c r="B15" s="2" t="s">
        <v>54</v>
      </c>
      <c r="C15" s="3">
        <v>17</v>
      </c>
      <c r="D15" s="3" t="s">
        <v>354</v>
      </c>
      <c r="E15" s="44">
        <v>34</v>
      </c>
      <c r="F15" s="44" t="s">
        <v>370</v>
      </c>
      <c r="G15" s="44">
        <v>45</v>
      </c>
      <c r="H15" s="44" t="s">
        <v>6</v>
      </c>
      <c r="I15" s="72"/>
      <c r="J15" s="44" t="s">
        <v>6</v>
      </c>
      <c r="K15" s="44" t="s">
        <v>354</v>
      </c>
      <c r="L15" s="44" t="s">
        <v>6</v>
      </c>
      <c r="M15" s="44">
        <v>45</v>
      </c>
      <c r="N15" s="44" t="s">
        <v>354</v>
      </c>
      <c r="O15" s="44" t="s">
        <v>6</v>
      </c>
      <c r="P15" s="47" t="s">
        <v>354</v>
      </c>
      <c r="Q15" s="44" t="s">
        <v>354</v>
      </c>
      <c r="R15" s="44">
        <v>30</v>
      </c>
      <c r="S15" s="44" t="s">
        <v>354</v>
      </c>
      <c r="T15" s="44">
        <v>10</v>
      </c>
      <c r="U15" s="44" t="s">
        <v>354</v>
      </c>
      <c r="V15" s="3">
        <v>25</v>
      </c>
      <c r="W15" s="3">
        <v>40</v>
      </c>
      <c r="X15" s="3"/>
      <c r="Y15" s="7">
        <f t="shared" si="1"/>
        <v>32.714285714285715</v>
      </c>
      <c r="Z15" s="7">
        <f t="shared" si="2"/>
        <v>26.171428571428574</v>
      </c>
      <c r="AA15" s="7">
        <v>43.75</v>
      </c>
      <c r="AB15" s="7">
        <f t="shared" si="3"/>
        <v>8.75</v>
      </c>
      <c r="AC15" s="3"/>
      <c r="AD15" s="7">
        <f t="shared" si="5"/>
        <v>0</v>
      </c>
      <c r="AE15" s="3">
        <v>1</v>
      </c>
      <c r="AF15" s="7">
        <f t="shared" si="4"/>
        <v>33.921428571428578</v>
      </c>
      <c r="AG15" s="3"/>
    </row>
    <row r="16" spans="1:33" ht="15">
      <c r="A16" s="3">
        <v>15</v>
      </c>
      <c r="B16" s="2" t="s">
        <v>55</v>
      </c>
      <c r="C16" s="3">
        <v>9</v>
      </c>
      <c r="D16" s="3" t="s">
        <v>357</v>
      </c>
      <c r="E16" s="44">
        <v>48</v>
      </c>
      <c r="F16" s="44" t="s">
        <v>6</v>
      </c>
      <c r="G16" s="44">
        <v>45</v>
      </c>
      <c r="H16" s="44" t="s">
        <v>6</v>
      </c>
      <c r="I16" s="44">
        <v>40</v>
      </c>
      <c r="J16" s="44" t="s">
        <v>6</v>
      </c>
      <c r="K16" s="44" t="s">
        <v>354</v>
      </c>
      <c r="L16" s="44" t="s">
        <v>6</v>
      </c>
      <c r="M16" s="44">
        <v>45</v>
      </c>
      <c r="N16" s="44" t="s">
        <v>354</v>
      </c>
      <c r="O16" s="44" t="s">
        <v>6</v>
      </c>
      <c r="P16" s="47" t="s">
        <v>354</v>
      </c>
      <c r="Q16" s="44" t="s">
        <v>354</v>
      </c>
      <c r="R16" s="72"/>
      <c r="S16" s="44" t="s">
        <v>354</v>
      </c>
      <c r="T16" s="44">
        <v>50</v>
      </c>
      <c r="U16" s="44" t="s">
        <v>354</v>
      </c>
      <c r="V16" s="3">
        <v>50</v>
      </c>
      <c r="W16" s="3">
        <v>45</v>
      </c>
      <c r="X16" s="3"/>
      <c r="Y16" s="7">
        <f t="shared" si="1"/>
        <v>46.142857142857146</v>
      </c>
      <c r="Z16" s="7">
        <f t="shared" si="2"/>
        <v>36.914285714285718</v>
      </c>
      <c r="AA16" s="7">
        <v>37.5</v>
      </c>
      <c r="AB16" s="7">
        <f t="shared" si="3"/>
        <v>7.5</v>
      </c>
      <c r="AC16" s="3"/>
      <c r="AD16" s="7">
        <f t="shared" si="5"/>
        <v>0</v>
      </c>
      <c r="AE16" s="3">
        <v>1</v>
      </c>
      <c r="AF16" s="7">
        <f t="shared" si="4"/>
        <v>43.414285714285718</v>
      </c>
      <c r="AG16" s="3"/>
    </row>
    <row r="17" spans="1:33" ht="15">
      <c r="A17" s="3">
        <v>16</v>
      </c>
      <c r="B17" s="2" t="s">
        <v>56</v>
      </c>
      <c r="C17" s="3">
        <v>7</v>
      </c>
      <c r="D17" s="3" t="s">
        <v>359</v>
      </c>
      <c r="E17" s="44">
        <v>30</v>
      </c>
      <c r="F17" s="44" t="s">
        <v>6</v>
      </c>
      <c r="G17" s="44">
        <v>20</v>
      </c>
      <c r="H17" s="44" t="s">
        <v>6</v>
      </c>
      <c r="I17" s="44">
        <v>20</v>
      </c>
      <c r="J17" s="44" t="s">
        <v>380</v>
      </c>
      <c r="K17" s="44" t="s">
        <v>354</v>
      </c>
      <c r="L17" s="44" t="s">
        <v>6</v>
      </c>
      <c r="M17" s="72"/>
      <c r="N17" s="44" t="s">
        <v>354</v>
      </c>
      <c r="O17" s="44" t="s">
        <v>6</v>
      </c>
      <c r="P17" s="47" t="s">
        <v>354</v>
      </c>
      <c r="Q17" s="44" t="s">
        <v>354</v>
      </c>
      <c r="R17" s="44">
        <v>45</v>
      </c>
      <c r="S17" s="44" t="s">
        <v>354</v>
      </c>
      <c r="T17" s="44">
        <v>10</v>
      </c>
      <c r="U17" s="44" t="s">
        <v>354</v>
      </c>
      <c r="V17" s="3">
        <v>25</v>
      </c>
      <c r="W17" s="3">
        <v>30</v>
      </c>
      <c r="X17" s="3"/>
      <c r="Y17" s="7">
        <f t="shared" si="1"/>
        <v>25.714285714285715</v>
      </c>
      <c r="Z17" s="7">
        <f t="shared" si="2"/>
        <v>20.571428571428573</v>
      </c>
      <c r="AA17" s="7">
        <v>32.8125</v>
      </c>
      <c r="AB17" s="7">
        <f t="shared" si="3"/>
        <v>6.5625</v>
      </c>
      <c r="AC17" s="3"/>
      <c r="AD17" s="7">
        <f t="shared" si="5"/>
        <v>0</v>
      </c>
      <c r="AE17" s="3">
        <v>1</v>
      </c>
      <c r="AF17" s="48">
        <f t="shared" si="4"/>
        <v>26.133928571428573</v>
      </c>
      <c r="AG17" s="3"/>
    </row>
    <row r="18" spans="1:33" ht="15">
      <c r="A18" s="3">
        <v>17</v>
      </c>
      <c r="B18" s="2" t="s">
        <v>57</v>
      </c>
      <c r="C18" s="3">
        <v>24</v>
      </c>
      <c r="D18" s="3" t="s">
        <v>359</v>
      </c>
      <c r="E18" s="44">
        <v>10</v>
      </c>
      <c r="F18" s="44" t="s">
        <v>6</v>
      </c>
      <c r="G18" s="44">
        <v>30</v>
      </c>
      <c r="H18" s="44" t="s">
        <v>6</v>
      </c>
      <c r="I18" s="44">
        <v>40</v>
      </c>
      <c r="J18" s="44" t="s">
        <v>6</v>
      </c>
      <c r="K18" s="44" t="s">
        <v>11</v>
      </c>
      <c r="L18" s="61" t="s">
        <v>391</v>
      </c>
      <c r="M18" s="72"/>
      <c r="N18" s="44" t="s">
        <v>354</v>
      </c>
      <c r="O18" s="44" t="s">
        <v>6</v>
      </c>
      <c r="P18" s="47" t="s">
        <v>383</v>
      </c>
      <c r="Q18" s="44" t="s">
        <v>365</v>
      </c>
      <c r="R18" s="44">
        <v>30</v>
      </c>
      <c r="S18" s="44" t="s">
        <v>354</v>
      </c>
      <c r="T18" s="44">
        <v>10</v>
      </c>
      <c r="U18" s="44" t="s">
        <v>11</v>
      </c>
      <c r="V18" s="3">
        <v>10</v>
      </c>
      <c r="W18" s="3">
        <v>40</v>
      </c>
      <c r="X18" s="3"/>
      <c r="Y18" s="7">
        <f t="shared" si="1"/>
        <v>24.285714285714285</v>
      </c>
      <c r="Z18" s="7">
        <f t="shared" si="2"/>
        <v>19.428571428571431</v>
      </c>
      <c r="AA18" s="7">
        <v>32.8125</v>
      </c>
      <c r="AB18" s="7">
        <f t="shared" si="3"/>
        <v>6.5625</v>
      </c>
      <c r="AC18" s="3">
        <v>3</v>
      </c>
      <c r="AD18" s="7">
        <f t="shared" si="5"/>
        <v>15.789473684210526</v>
      </c>
      <c r="AE18" s="3">
        <v>3</v>
      </c>
      <c r="AF18" s="48">
        <f t="shared" si="4"/>
        <v>22.991071428571431</v>
      </c>
      <c r="AG18" s="3"/>
    </row>
    <row r="19" spans="1:33" ht="15">
      <c r="A19" s="3">
        <v>18</v>
      </c>
      <c r="B19" s="2" t="s">
        <v>58</v>
      </c>
      <c r="C19" s="3">
        <v>7</v>
      </c>
      <c r="D19" s="3" t="s">
        <v>359</v>
      </c>
      <c r="E19" s="44">
        <v>10</v>
      </c>
      <c r="F19" s="44" t="s">
        <v>6</v>
      </c>
      <c r="G19" s="44">
        <v>50</v>
      </c>
      <c r="H19" s="44" t="s">
        <v>377</v>
      </c>
      <c r="I19" s="44">
        <v>10</v>
      </c>
      <c r="J19" s="44" t="s">
        <v>6</v>
      </c>
      <c r="K19" s="44" t="s">
        <v>391</v>
      </c>
      <c r="L19" s="44" t="s">
        <v>6</v>
      </c>
      <c r="M19" s="72"/>
      <c r="N19" s="44" t="s">
        <v>354</v>
      </c>
      <c r="O19" s="44" t="s">
        <v>6</v>
      </c>
      <c r="P19" s="47" t="s">
        <v>383</v>
      </c>
      <c r="Q19" s="44" t="s">
        <v>365</v>
      </c>
      <c r="R19" s="44">
        <v>30</v>
      </c>
      <c r="S19" s="44" t="s">
        <v>354</v>
      </c>
      <c r="T19" s="44">
        <v>10</v>
      </c>
      <c r="U19" s="44" t="s">
        <v>354</v>
      </c>
      <c r="V19" s="3">
        <v>10</v>
      </c>
      <c r="W19" s="3">
        <v>30</v>
      </c>
      <c r="X19" s="3"/>
      <c r="Y19" s="7">
        <f t="shared" si="1"/>
        <v>21.428571428571427</v>
      </c>
      <c r="Z19" s="7">
        <f t="shared" si="2"/>
        <v>17.142857142857142</v>
      </c>
      <c r="AA19" s="7">
        <v>32.8125</v>
      </c>
      <c r="AB19" s="7">
        <f t="shared" si="3"/>
        <v>6.5625</v>
      </c>
      <c r="AC19" s="3">
        <v>1</v>
      </c>
      <c r="AD19" s="7">
        <f t="shared" si="5"/>
        <v>5.2631578947368416</v>
      </c>
      <c r="AE19" s="3">
        <v>4</v>
      </c>
      <c r="AF19" s="48">
        <f t="shared" si="4"/>
        <v>19.705357142857142</v>
      </c>
      <c r="AG19" s="3"/>
    </row>
    <row r="20" spans="1:33" ht="15">
      <c r="A20" s="3">
        <v>19</v>
      </c>
      <c r="B20" s="2" t="s">
        <v>59</v>
      </c>
      <c r="C20" s="3">
        <v>4</v>
      </c>
      <c r="D20" s="3" t="s">
        <v>359</v>
      </c>
      <c r="E20" s="44">
        <v>30</v>
      </c>
      <c r="F20" s="44" t="s">
        <v>6</v>
      </c>
      <c r="G20" s="44">
        <v>40</v>
      </c>
      <c r="H20" s="44" t="s">
        <v>6</v>
      </c>
      <c r="I20" s="44">
        <v>30</v>
      </c>
      <c r="J20" s="44" t="s">
        <v>82</v>
      </c>
      <c r="K20" s="44" t="s">
        <v>366</v>
      </c>
      <c r="L20" s="44" t="s">
        <v>371</v>
      </c>
      <c r="M20" s="72"/>
      <c r="N20" s="44" t="s">
        <v>354</v>
      </c>
      <c r="O20" s="44" t="s">
        <v>6</v>
      </c>
      <c r="P20" s="47" t="s">
        <v>354</v>
      </c>
      <c r="Q20" s="44" t="s">
        <v>354</v>
      </c>
      <c r="R20" s="44">
        <v>45</v>
      </c>
      <c r="S20" s="44" t="s">
        <v>354</v>
      </c>
      <c r="T20" s="44">
        <v>47</v>
      </c>
      <c r="U20" s="44" t="s">
        <v>365</v>
      </c>
      <c r="V20" s="3">
        <v>50</v>
      </c>
      <c r="W20" s="3">
        <v>40</v>
      </c>
      <c r="X20" s="3"/>
      <c r="Y20" s="7">
        <f t="shared" si="1"/>
        <v>40.285714285714285</v>
      </c>
      <c r="Z20" s="7">
        <f t="shared" si="2"/>
        <v>32.228571428571428</v>
      </c>
      <c r="AA20" s="7">
        <v>37.5</v>
      </c>
      <c r="AB20" s="7">
        <f t="shared" si="3"/>
        <v>7.5</v>
      </c>
      <c r="AC20" s="3">
        <v>2</v>
      </c>
      <c r="AD20" s="7">
        <f t="shared" si="5"/>
        <v>10.526315789473683</v>
      </c>
      <c r="AE20" s="3">
        <v>3</v>
      </c>
      <c r="AF20" s="7">
        <f t="shared" si="4"/>
        <v>36.728571428571428</v>
      </c>
      <c r="AG20" s="3"/>
    </row>
    <row r="21" spans="1:33" ht="15">
      <c r="A21" s="3">
        <v>20</v>
      </c>
      <c r="B21" s="2" t="s">
        <v>60</v>
      </c>
      <c r="C21" s="3">
        <v>5</v>
      </c>
      <c r="D21" s="3" t="s">
        <v>361</v>
      </c>
      <c r="E21" s="44">
        <v>27</v>
      </c>
      <c r="F21" s="44" t="s">
        <v>6</v>
      </c>
      <c r="G21" s="44">
        <v>45</v>
      </c>
      <c r="H21" s="44" t="s">
        <v>6</v>
      </c>
      <c r="I21" s="44">
        <v>40</v>
      </c>
      <c r="J21" s="44" t="s">
        <v>377</v>
      </c>
      <c r="K21" s="44" t="s">
        <v>11</v>
      </c>
      <c r="L21" s="61" t="s">
        <v>6</v>
      </c>
      <c r="M21" s="44">
        <v>35</v>
      </c>
      <c r="N21" s="44" t="s">
        <v>354</v>
      </c>
      <c r="O21" s="44" t="s">
        <v>6</v>
      </c>
      <c r="P21" s="47" t="s">
        <v>383</v>
      </c>
      <c r="Q21" s="44" t="s">
        <v>11</v>
      </c>
      <c r="R21" s="72"/>
      <c r="S21" s="44" t="s">
        <v>11</v>
      </c>
      <c r="T21" s="44">
        <v>20</v>
      </c>
      <c r="U21" s="44" t="s">
        <v>354</v>
      </c>
      <c r="V21" s="3">
        <v>30</v>
      </c>
      <c r="W21" s="3">
        <v>35</v>
      </c>
      <c r="X21" s="3"/>
      <c r="Y21" s="7">
        <f t="shared" si="1"/>
        <v>33.142857142857146</v>
      </c>
      <c r="Z21" s="7">
        <f t="shared" si="2"/>
        <v>26.51428571428572</v>
      </c>
      <c r="AA21" s="7">
        <v>35.9375</v>
      </c>
      <c r="AB21" s="7">
        <f t="shared" si="3"/>
        <v>7.1875</v>
      </c>
      <c r="AC21" s="3">
        <v>6</v>
      </c>
      <c r="AD21" s="7">
        <f t="shared" si="5"/>
        <v>31.578947368421051</v>
      </c>
      <c r="AE21" s="3">
        <v>1</v>
      </c>
      <c r="AF21" s="7">
        <f t="shared" si="4"/>
        <v>32.70178571428572</v>
      </c>
      <c r="AG21" s="3"/>
    </row>
    <row r="22" spans="1:33" ht="15">
      <c r="A22" s="3">
        <v>21</v>
      </c>
      <c r="B22" s="2" t="s">
        <v>61</v>
      </c>
      <c r="C22" s="3">
        <v>13</v>
      </c>
      <c r="D22" s="3" t="s">
        <v>355</v>
      </c>
      <c r="E22" s="44">
        <v>48</v>
      </c>
      <c r="F22" s="44" t="s">
        <v>376</v>
      </c>
      <c r="G22" s="44">
        <v>45</v>
      </c>
      <c r="H22" s="44" t="s">
        <v>6</v>
      </c>
      <c r="I22" s="44">
        <v>50</v>
      </c>
      <c r="J22" s="44" t="s">
        <v>6</v>
      </c>
      <c r="K22" s="44" t="s">
        <v>365</v>
      </c>
      <c r="L22" s="44" t="s">
        <v>6</v>
      </c>
      <c r="M22" s="44">
        <v>50</v>
      </c>
      <c r="N22" s="44" t="s">
        <v>11</v>
      </c>
      <c r="O22" s="47" t="s">
        <v>367</v>
      </c>
      <c r="P22" s="47" t="s">
        <v>354</v>
      </c>
      <c r="Q22" s="44" t="s">
        <v>354</v>
      </c>
      <c r="R22" s="72"/>
      <c r="S22" s="44" t="s">
        <v>365</v>
      </c>
      <c r="T22" s="44">
        <v>38</v>
      </c>
      <c r="U22" s="44" t="s">
        <v>354</v>
      </c>
      <c r="V22" s="3">
        <v>40</v>
      </c>
      <c r="W22" s="3">
        <v>45</v>
      </c>
      <c r="X22" s="3"/>
      <c r="Y22" s="7">
        <f t="shared" si="1"/>
        <v>45.142857142857146</v>
      </c>
      <c r="Z22" s="7">
        <f t="shared" si="2"/>
        <v>36.114285714285721</v>
      </c>
      <c r="AA22" s="7">
        <v>41.176470588235297</v>
      </c>
      <c r="AB22" s="7">
        <f t="shared" si="3"/>
        <v>8.2352941176470598</v>
      </c>
      <c r="AC22" s="3">
        <v>2</v>
      </c>
      <c r="AD22" s="7">
        <f t="shared" si="5"/>
        <v>10.526315789473683</v>
      </c>
      <c r="AE22" s="3">
        <v>4</v>
      </c>
      <c r="AF22" s="7">
        <f t="shared" si="4"/>
        <v>40.349579831932779</v>
      </c>
      <c r="AG22" s="3"/>
    </row>
    <row r="23" spans="1:33" ht="15">
      <c r="A23" s="3">
        <v>22</v>
      </c>
      <c r="B23" s="2" t="s">
        <v>62</v>
      </c>
      <c r="C23" s="3">
        <v>21</v>
      </c>
      <c r="D23" s="3" t="s">
        <v>359</v>
      </c>
      <c r="E23" s="44">
        <v>10</v>
      </c>
      <c r="F23" s="44" t="s">
        <v>6</v>
      </c>
      <c r="G23" s="44">
        <v>40</v>
      </c>
      <c r="H23" s="44" t="s">
        <v>6</v>
      </c>
      <c r="I23" s="72"/>
      <c r="J23" s="44" t="s">
        <v>6</v>
      </c>
      <c r="K23" s="44" t="s">
        <v>354</v>
      </c>
      <c r="L23" s="44" t="s">
        <v>6</v>
      </c>
      <c r="M23" s="44">
        <v>45</v>
      </c>
      <c r="N23" s="44" t="s">
        <v>11</v>
      </c>
      <c r="O23" s="44" t="s">
        <v>6</v>
      </c>
      <c r="P23" s="47" t="s">
        <v>354</v>
      </c>
      <c r="Q23" s="44" t="s">
        <v>354</v>
      </c>
      <c r="R23" s="44">
        <v>50</v>
      </c>
      <c r="S23" s="44" t="s">
        <v>354</v>
      </c>
      <c r="T23" s="44">
        <v>30</v>
      </c>
      <c r="U23" s="44" t="s">
        <v>354</v>
      </c>
      <c r="V23" s="3">
        <v>20</v>
      </c>
      <c r="W23" s="3">
        <v>35</v>
      </c>
      <c r="X23" s="3"/>
      <c r="Y23" s="7">
        <f t="shared" si="1"/>
        <v>32.857142857142854</v>
      </c>
      <c r="Z23" s="7">
        <f t="shared" si="2"/>
        <v>26.285714285714285</v>
      </c>
      <c r="AA23" s="7">
        <v>40.625</v>
      </c>
      <c r="AB23" s="7">
        <f t="shared" si="3"/>
        <v>8.125</v>
      </c>
      <c r="AC23" s="3">
        <v>1</v>
      </c>
      <c r="AD23" s="7">
        <f t="shared" si="5"/>
        <v>5.2631578947368416</v>
      </c>
      <c r="AE23" s="3">
        <v>1</v>
      </c>
      <c r="AF23" s="7">
        <f t="shared" si="4"/>
        <v>33.410714285714285</v>
      </c>
      <c r="AG23" s="3"/>
    </row>
    <row r="24" spans="1:33" ht="15">
      <c r="A24" s="3">
        <v>23</v>
      </c>
      <c r="B24" s="2" t="s">
        <v>63</v>
      </c>
      <c r="C24" s="3">
        <v>11</v>
      </c>
      <c r="D24" s="3" t="s">
        <v>357</v>
      </c>
      <c r="E24" s="44">
        <v>17</v>
      </c>
      <c r="F24" s="44" t="s">
        <v>6</v>
      </c>
      <c r="G24" s="44">
        <v>45</v>
      </c>
      <c r="H24" s="44" t="s">
        <v>6</v>
      </c>
      <c r="I24" s="44">
        <v>40</v>
      </c>
      <c r="J24" s="44" t="s">
        <v>6</v>
      </c>
      <c r="K24" s="44" t="s">
        <v>354</v>
      </c>
      <c r="L24" s="44" t="s">
        <v>391</v>
      </c>
      <c r="M24" s="44">
        <v>50</v>
      </c>
      <c r="N24" s="44" t="s">
        <v>354</v>
      </c>
      <c r="O24" s="47" t="s">
        <v>367</v>
      </c>
      <c r="P24" s="47" t="s">
        <v>354</v>
      </c>
      <c r="Q24" s="44" t="s">
        <v>11</v>
      </c>
      <c r="R24" s="72"/>
      <c r="S24" s="44" t="s">
        <v>354</v>
      </c>
      <c r="T24" s="44">
        <v>47</v>
      </c>
      <c r="U24" s="44" t="s">
        <v>354</v>
      </c>
      <c r="V24" s="3">
        <v>40</v>
      </c>
      <c r="W24" s="3">
        <v>40</v>
      </c>
      <c r="X24" s="3"/>
      <c r="Y24" s="7">
        <f t="shared" si="1"/>
        <v>39.857142857142854</v>
      </c>
      <c r="Z24" s="7">
        <f t="shared" si="2"/>
        <v>31.885714285714286</v>
      </c>
      <c r="AA24" s="7">
        <v>38.235294117647058</v>
      </c>
      <c r="AB24" s="7">
        <f t="shared" si="3"/>
        <v>7.6470588235294121</v>
      </c>
      <c r="AC24" s="3">
        <v>4</v>
      </c>
      <c r="AD24" s="7">
        <f t="shared" si="5"/>
        <v>21.052631578947366</v>
      </c>
      <c r="AE24" s="3">
        <v>1</v>
      </c>
      <c r="AF24" s="7">
        <f t="shared" si="4"/>
        <v>38.532773109243699</v>
      </c>
      <c r="AG24" s="3"/>
    </row>
    <row r="25" spans="1:33" ht="15">
      <c r="A25" s="3">
        <v>25</v>
      </c>
      <c r="B25" s="2" t="s">
        <v>65</v>
      </c>
      <c r="C25" s="3">
        <v>4</v>
      </c>
      <c r="D25" s="3" t="s">
        <v>354</v>
      </c>
      <c r="E25" s="44">
        <v>34</v>
      </c>
      <c r="F25" s="44" t="s">
        <v>6</v>
      </c>
      <c r="G25" s="44">
        <v>45</v>
      </c>
      <c r="H25" s="44" t="s">
        <v>6</v>
      </c>
      <c r="I25" s="44">
        <v>20</v>
      </c>
      <c r="J25" s="44" t="s">
        <v>82</v>
      </c>
      <c r="K25" s="44" t="s">
        <v>366</v>
      </c>
      <c r="L25" s="44" t="s">
        <v>391</v>
      </c>
      <c r="M25" s="44">
        <v>10</v>
      </c>
      <c r="N25" s="44" t="s">
        <v>11</v>
      </c>
      <c r="O25" s="47" t="s">
        <v>371</v>
      </c>
      <c r="P25" s="47" t="s">
        <v>354</v>
      </c>
      <c r="Q25" s="44" t="s">
        <v>383</v>
      </c>
      <c r="R25" s="72"/>
      <c r="S25" s="44" t="s">
        <v>354</v>
      </c>
      <c r="T25" s="44">
        <v>35</v>
      </c>
      <c r="U25" s="44" t="s">
        <v>354</v>
      </c>
      <c r="V25" s="3">
        <v>35</v>
      </c>
      <c r="W25" s="3">
        <v>30</v>
      </c>
      <c r="X25" s="3"/>
      <c r="Y25" s="7">
        <f t="shared" si="1"/>
        <v>29.857142857142858</v>
      </c>
      <c r="Z25" s="7">
        <f t="shared" si="2"/>
        <v>23.885714285714286</v>
      </c>
      <c r="AA25" s="7">
        <v>0</v>
      </c>
      <c r="AB25" s="7">
        <f t="shared" si="3"/>
        <v>0</v>
      </c>
      <c r="AC25" s="3">
        <v>4</v>
      </c>
      <c r="AD25" s="7">
        <f t="shared" si="5"/>
        <v>21.052631578947366</v>
      </c>
      <c r="AE25" s="3">
        <v>3</v>
      </c>
      <c r="AF25" s="48">
        <f t="shared" si="4"/>
        <v>20.885714285714286</v>
      </c>
      <c r="AG25" s="3"/>
    </row>
    <row r="26" spans="1:33" ht="15">
      <c r="A26" s="3">
        <v>26</v>
      </c>
      <c r="B26" s="2" t="s">
        <v>66</v>
      </c>
      <c r="C26" s="3">
        <v>5</v>
      </c>
      <c r="D26" s="3" t="s">
        <v>359</v>
      </c>
      <c r="E26" s="44">
        <v>17</v>
      </c>
      <c r="F26" s="44" t="s">
        <v>6</v>
      </c>
      <c r="G26" s="44">
        <v>45</v>
      </c>
      <c r="H26" s="44" t="s">
        <v>6</v>
      </c>
      <c r="I26" s="72"/>
      <c r="J26" s="44" t="s">
        <v>6</v>
      </c>
      <c r="K26" s="44" t="s">
        <v>354</v>
      </c>
      <c r="L26" s="44" t="s">
        <v>6</v>
      </c>
      <c r="M26" s="44">
        <v>45</v>
      </c>
      <c r="N26" s="44" t="s">
        <v>11</v>
      </c>
      <c r="O26" s="44" t="s">
        <v>6</v>
      </c>
      <c r="P26" s="47" t="s">
        <v>383</v>
      </c>
      <c r="Q26" s="44" t="s">
        <v>354</v>
      </c>
      <c r="R26" s="44">
        <v>35</v>
      </c>
      <c r="S26" s="44" t="s">
        <v>354</v>
      </c>
      <c r="T26" s="44">
        <v>35</v>
      </c>
      <c r="U26" s="44" t="s">
        <v>354</v>
      </c>
      <c r="V26" s="3">
        <v>30</v>
      </c>
      <c r="W26" s="3">
        <v>35</v>
      </c>
      <c r="X26" s="3"/>
      <c r="Y26" s="7">
        <f t="shared" si="1"/>
        <v>34.571428571428569</v>
      </c>
      <c r="Z26" s="7">
        <f t="shared" si="2"/>
        <v>27.657142857142858</v>
      </c>
      <c r="AA26" s="7">
        <v>35.9375</v>
      </c>
      <c r="AB26" s="7">
        <f t="shared" si="3"/>
        <v>7.1875</v>
      </c>
      <c r="AC26" s="3">
        <v>1</v>
      </c>
      <c r="AD26" s="7">
        <f t="shared" si="5"/>
        <v>5.2631578947368416</v>
      </c>
      <c r="AE26" s="3">
        <v>2</v>
      </c>
      <c r="AF26" s="7">
        <f t="shared" si="4"/>
        <v>32.844642857142858</v>
      </c>
      <c r="AG26" s="3"/>
    </row>
    <row r="27" spans="1:33" ht="15">
      <c r="A27" s="3">
        <v>28</v>
      </c>
      <c r="B27" s="2" t="s">
        <v>67</v>
      </c>
      <c r="C27" s="3">
        <v>22</v>
      </c>
      <c r="D27" s="3" t="s">
        <v>354</v>
      </c>
      <c r="E27" s="44">
        <v>34</v>
      </c>
      <c r="F27" s="44" t="s">
        <v>6</v>
      </c>
      <c r="G27" s="44">
        <v>45</v>
      </c>
      <c r="H27" s="44" t="s">
        <v>6</v>
      </c>
      <c r="I27" s="44">
        <v>50</v>
      </c>
      <c r="J27" s="44" t="s">
        <v>6</v>
      </c>
      <c r="K27" s="44" t="s">
        <v>354</v>
      </c>
      <c r="L27" s="44" t="s">
        <v>6</v>
      </c>
      <c r="M27" s="44">
        <v>50</v>
      </c>
      <c r="N27" s="44" t="s">
        <v>354</v>
      </c>
      <c r="O27" s="44" t="s">
        <v>6</v>
      </c>
      <c r="P27" s="47" t="s">
        <v>354</v>
      </c>
      <c r="Q27" s="44" t="s">
        <v>354</v>
      </c>
      <c r="R27" s="44">
        <v>35</v>
      </c>
      <c r="S27" s="44" t="s">
        <v>354</v>
      </c>
      <c r="T27" s="72"/>
      <c r="U27" s="44" t="s">
        <v>354</v>
      </c>
      <c r="V27" s="3">
        <v>42</v>
      </c>
      <c r="W27" s="3">
        <v>45</v>
      </c>
      <c r="X27" s="3"/>
      <c r="Y27" s="7">
        <f t="shared" si="1"/>
        <v>43</v>
      </c>
      <c r="Z27" s="7">
        <f t="shared" si="2"/>
        <v>34.4</v>
      </c>
      <c r="AA27" s="7">
        <v>39.0625</v>
      </c>
      <c r="AB27" s="7">
        <f t="shared" si="3"/>
        <v>7.8125</v>
      </c>
      <c r="AC27" s="3"/>
      <c r="AD27" s="7">
        <f t="shared" si="5"/>
        <v>0</v>
      </c>
      <c r="AE27" s="3"/>
      <c r="AF27" s="7">
        <f t="shared" si="4"/>
        <v>42.212499999999999</v>
      </c>
      <c r="AG27" s="3"/>
    </row>
    <row r="28" spans="1:33" ht="15">
      <c r="A28" s="3">
        <v>29</v>
      </c>
      <c r="B28" s="2" t="s">
        <v>68</v>
      </c>
      <c r="C28" s="3">
        <v>16</v>
      </c>
      <c r="D28" s="3" t="s">
        <v>6</v>
      </c>
      <c r="E28" s="44">
        <v>33</v>
      </c>
      <c r="F28" s="44" t="s">
        <v>6</v>
      </c>
      <c r="G28" s="44">
        <v>35</v>
      </c>
      <c r="H28" s="44" t="s">
        <v>6</v>
      </c>
      <c r="I28" s="44">
        <v>40</v>
      </c>
      <c r="J28" s="44" t="s">
        <v>6</v>
      </c>
      <c r="K28" s="44" t="s">
        <v>354</v>
      </c>
      <c r="L28" s="44" t="s">
        <v>6</v>
      </c>
      <c r="M28" s="72"/>
      <c r="N28" s="44" t="s">
        <v>354</v>
      </c>
      <c r="O28" s="44" t="s">
        <v>6</v>
      </c>
      <c r="P28" s="47" t="s">
        <v>354</v>
      </c>
      <c r="Q28" s="44" t="s">
        <v>354</v>
      </c>
      <c r="R28" s="44">
        <v>32</v>
      </c>
      <c r="S28" s="44" t="s">
        <v>354</v>
      </c>
      <c r="T28" s="44">
        <v>20</v>
      </c>
      <c r="U28" s="44" t="s">
        <v>354</v>
      </c>
      <c r="V28" s="3">
        <v>30</v>
      </c>
      <c r="W28" s="3">
        <v>40</v>
      </c>
      <c r="X28" s="3"/>
      <c r="Y28" s="7">
        <f t="shared" si="1"/>
        <v>32.857142857142854</v>
      </c>
      <c r="Z28" s="7">
        <f t="shared" si="2"/>
        <v>26.285714285714285</v>
      </c>
      <c r="AA28" s="7">
        <v>46.875</v>
      </c>
      <c r="AB28" s="7">
        <f t="shared" si="3"/>
        <v>9.375</v>
      </c>
      <c r="AC28" s="3"/>
      <c r="AD28" s="7">
        <f t="shared" si="5"/>
        <v>0</v>
      </c>
      <c r="AE28" s="3"/>
      <c r="AF28" s="7">
        <f t="shared" si="4"/>
        <v>35.660714285714285</v>
      </c>
      <c r="AG28" s="3"/>
    </row>
    <row r="29" spans="1:33" ht="15">
      <c r="A29" s="3">
        <v>30</v>
      </c>
      <c r="B29" s="2" t="s">
        <v>69</v>
      </c>
      <c r="C29" s="3">
        <v>19</v>
      </c>
      <c r="D29" s="3" t="s">
        <v>359</v>
      </c>
      <c r="E29" s="72"/>
      <c r="F29" s="44" t="s">
        <v>6</v>
      </c>
      <c r="G29" s="44">
        <v>40</v>
      </c>
      <c r="H29" s="44" t="s">
        <v>6</v>
      </c>
      <c r="I29" s="44">
        <v>20</v>
      </c>
      <c r="J29" s="44" t="s">
        <v>6</v>
      </c>
      <c r="K29" s="44" t="s">
        <v>354</v>
      </c>
      <c r="L29" s="44" t="s">
        <v>6</v>
      </c>
      <c r="M29" s="44">
        <v>45</v>
      </c>
      <c r="N29" s="44" t="s">
        <v>354</v>
      </c>
      <c r="O29" s="44" t="s">
        <v>6</v>
      </c>
      <c r="P29" s="47" t="s">
        <v>354</v>
      </c>
      <c r="Q29" s="44" t="s">
        <v>354</v>
      </c>
      <c r="R29" s="44">
        <v>35</v>
      </c>
      <c r="S29" s="44" t="s">
        <v>354</v>
      </c>
      <c r="T29" s="44">
        <v>30</v>
      </c>
      <c r="U29" s="44" t="s">
        <v>6</v>
      </c>
      <c r="V29" s="3">
        <v>40</v>
      </c>
      <c r="W29" s="3">
        <v>40</v>
      </c>
      <c r="X29" s="3"/>
      <c r="Y29" s="7">
        <f t="shared" si="1"/>
        <v>35.714285714285715</v>
      </c>
      <c r="Z29" s="7">
        <f t="shared" si="2"/>
        <v>28.571428571428573</v>
      </c>
      <c r="AA29" s="7">
        <v>42.1875</v>
      </c>
      <c r="AB29" s="7">
        <f t="shared" si="3"/>
        <v>8.4375</v>
      </c>
      <c r="AC29" s="3"/>
      <c r="AD29" s="7">
        <f t="shared" si="5"/>
        <v>0</v>
      </c>
      <c r="AE29" s="3">
        <v>1</v>
      </c>
      <c r="AF29" s="7">
        <f t="shared" si="4"/>
        <v>36.008928571428569</v>
      </c>
      <c r="AG29" s="3"/>
    </row>
    <row r="30" spans="1:33" ht="15">
      <c r="A30" s="3">
        <v>31</v>
      </c>
      <c r="B30" s="2" t="s">
        <v>70</v>
      </c>
      <c r="C30" s="3">
        <v>10</v>
      </c>
      <c r="D30" s="3" t="s">
        <v>357</v>
      </c>
      <c r="E30" s="72"/>
      <c r="F30" s="44" t="s">
        <v>6</v>
      </c>
      <c r="G30" s="44">
        <v>10</v>
      </c>
      <c r="H30" s="44" t="s">
        <v>367</v>
      </c>
      <c r="I30" s="44">
        <v>50</v>
      </c>
      <c r="J30" s="44" t="s">
        <v>380</v>
      </c>
      <c r="K30" s="44" t="s">
        <v>391</v>
      </c>
      <c r="L30" s="44" t="s">
        <v>6</v>
      </c>
      <c r="M30" s="44">
        <v>10</v>
      </c>
      <c r="N30" s="44" t="s">
        <v>354</v>
      </c>
      <c r="O30" s="44" t="s">
        <v>6</v>
      </c>
      <c r="P30" s="47" t="s">
        <v>354</v>
      </c>
      <c r="Q30" s="44" t="s">
        <v>354</v>
      </c>
      <c r="R30" s="44">
        <v>30</v>
      </c>
      <c r="S30" s="44" t="s">
        <v>354</v>
      </c>
      <c r="T30" s="44">
        <v>35</v>
      </c>
      <c r="U30" s="44" t="s">
        <v>6</v>
      </c>
      <c r="V30" s="3">
        <v>35</v>
      </c>
      <c r="W30" s="3">
        <v>35</v>
      </c>
      <c r="X30" s="3"/>
      <c r="Y30" s="7">
        <f t="shared" si="1"/>
        <v>29.285714285714285</v>
      </c>
      <c r="Z30" s="7">
        <f t="shared" si="2"/>
        <v>23.428571428571431</v>
      </c>
      <c r="AA30" s="7">
        <v>37.5</v>
      </c>
      <c r="AB30" s="7">
        <f t="shared" si="3"/>
        <v>7.5</v>
      </c>
      <c r="AC30" s="3">
        <v>1</v>
      </c>
      <c r="AD30" s="7">
        <f t="shared" si="5"/>
        <v>5.2631578947368416</v>
      </c>
      <c r="AE30" s="3">
        <v>2</v>
      </c>
      <c r="AF30" s="48">
        <f t="shared" si="4"/>
        <v>28.928571428571431</v>
      </c>
      <c r="AG30" s="3"/>
    </row>
    <row r="31" spans="1:33" ht="15">
      <c r="A31" s="3">
        <v>32</v>
      </c>
      <c r="B31" s="2" t="s">
        <v>71</v>
      </c>
      <c r="C31" s="3">
        <v>14</v>
      </c>
      <c r="D31" s="3" t="s">
        <v>359</v>
      </c>
      <c r="E31" s="72"/>
      <c r="F31" s="44" t="s">
        <v>6</v>
      </c>
      <c r="G31" s="44">
        <v>50</v>
      </c>
      <c r="H31" s="44" t="s">
        <v>6</v>
      </c>
      <c r="I31" s="44">
        <v>15</v>
      </c>
      <c r="J31" s="44" t="s">
        <v>6</v>
      </c>
      <c r="K31" s="44" t="s">
        <v>354</v>
      </c>
      <c r="L31" s="44" t="s">
        <v>6</v>
      </c>
      <c r="M31" s="44">
        <v>45</v>
      </c>
      <c r="N31" s="44" t="s">
        <v>365</v>
      </c>
      <c r="O31" s="44" t="s">
        <v>6</v>
      </c>
      <c r="P31" s="47" t="s">
        <v>354</v>
      </c>
      <c r="Q31" s="44" t="s">
        <v>354</v>
      </c>
      <c r="R31" s="44">
        <v>40</v>
      </c>
      <c r="S31" s="44" t="s">
        <v>354</v>
      </c>
      <c r="T31" s="44">
        <v>10</v>
      </c>
      <c r="U31" s="44" t="s">
        <v>6</v>
      </c>
      <c r="V31" s="3">
        <v>30</v>
      </c>
      <c r="W31" s="3">
        <v>40</v>
      </c>
      <c r="X31" s="3"/>
      <c r="Y31" s="7">
        <f t="shared" si="1"/>
        <v>32.857142857142854</v>
      </c>
      <c r="Z31" s="7">
        <f t="shared" si="2"/>
        <v>26.285714285714285</v>
      </c>
      <c r="AA31" s="7">
        <v>39.0625</v>
      </c>
      <c r="AB31" s="7">
        <f t="shared" si="3"/>
        <v>7.8125</v>
      </c>
      <c r="AC31" s="3"/>
      <c r="AD31" s="7">
        <f t="shared" si="5"/>
        <v>0</v>
      </c>
      <c r="AE31" s="3">
        <v>2</v>
      </c>
      <c r="AF31" s="7">
        <f t="shared" si="4"/>
        <v>32.098214285714285</v>
      </c>
      <c r="AG31" s="3"/>
    </row>
    <row r="32" spans="1:33" ht="15">
      <c r="A32" s="3">
        <v>33</v>
      </c>
      <c r="B32" s="2" t="s">
        <v>72</v>
      </c>
      <c r="C32" s="3">
        <v>3</v>
      </c>
      <c r="D32" s="3" t="s">
        <v>354</v>
      </c>
      <c r="E32" s="44">
        <v>17</v>
      </c>
      <c r="F32" s="44" t="s">
        <v>6</v>
      </c>
      <c r="G32" s="44">
        <v>10</v>
      </c>
      <c r="H32" s="44" t="s">
        <v>6</v>
      </c>
      <c r="I32" s="44">
        <v>30</v>
      </c>
      <c r="J32" s="44" t="s">
        <v>6</v>
      </c>
      <c r="K32" s="44" t="s">
        <v>354</v>
      </c>
      <c r="L32" s="44" t="s">
        <v>6</v>
      </c>
      <c r="M32" s="44">
        <v>10</v>
      </c>
      <c r="N32" s="44" t="s">
        <v>354</v>
      </c>
      <c r="O32" s="44" t="s">
        <v>6</v>
      </c>
      <c r="P32" s="47" t="s">
        <v>354</v>
      </c>
      <c r="Q32" s="44" t="s">
        <v>366</v>
      </c>
      <c r="R32" s="72"/>
      <c r="S32" s="44" t="s">
        <v>354</v>
      </c>
      <c r="T32" s="44">
        <v>15</v>
      </c>
      <c r="U32" s="44" t="s">
        <v>6</v>
      </c>
      <c r="V32" s="3">
        <v>30</v>
      </c>
      <c r="W32" s="3">
        <v>35</v>
      </c>
      <c r="X32" s="3"/>
      <c r="Y32" s="7">
        <f t="shared" si="1"/>
        <v>21</v>
      </c>
      <c r="Z32" s="7">
        <f t="shared" si="2"/>
        <v>16.8</v>
      </c>
      <c r="AA32" s="7">
        <v>40.625</v>
      </c>
      <c r="AB32" s="7">
        <f t="shared" si="3"/>
        <v>8.125</v>
      </c>
      <c r="AC32" s="3"/>
      <c r="AD32" s="7">
        <f t="shared" si="5"/>
        <v>0</v>
      </c>
      <c r="AE32" s="3">
        <v>1</v>
      </c>
      <c r="AF32" s="48">
        <f t="shared" si="4"/>
        <v>23.925000000000001</v>
      </c>
      <c r="AG32" s="3"/>
    </row>
    <row r="33" spans="1:33" ht="15">
      <c r="A33" s="3">
        <v>34</v>
      </c>
      <c r="B33" s="2" t="s">
        <v>73</v>
      </c>
      <c r="C33" s="3">
        <v>18</v>
      </c>
      <c r="D33" s="3" t="s">
        <v>11</v>
      </c>
      <c r="E33" s="72"/>
      <c r="F33" s="44" t="s">
        <v>6</v>
      </c>
      <c r="G33" s="44">
        <v>45</v>
      </c>
      <c r="H33" s="44" t="s">
        <v>6</v>
      </c>
      <c r="I33" s="44">
        <v>30</v>
      </c>
      <c r="J33" s="44" t="s">
        <v>6</v>
      </c>
      <c r="K33" s="44" t="s">
        <v>354</v>
      </c>
      <c r="L33" s="44" t="s">
        <v>6</v>
      </c>
      <c r="M33" s="44">
        <v>45</v>
      </c>
      <c r="N33" s="44" t="s">
        <v>409</v>
      </c>
      <c r="O33" s="47" t="s">
        <v>367</v>
      </c>
      <c r="P33" s="47" t="s">
        <v>354</v>
      </c>
      <c r="Q33" s="44" t="s">
        <v>354</v>
      </c>
      <c r="R33" s="44">
        <v>38</v>
      </c>
      <c r="S33" s="44" t="s">
        <v>365</v>
      </c>
      <c r="T33" s="44">
        <v>35</v>
      </c>
      <c r="U33" s="44" t="s">
        <v>367</v>
      </c>
      <c r="V33" s="3">
        <v>25</v>
      </c>
      <c r="W33" s="3">
        <v>40</v>
      </c>
      <c r="X33" s="3"/>
      <c r="Y33" s="7">
        <f t="shared" si="1"/>
        <v>36.857142857142854</v>
      </c>
      <c r="Z33" s="7">
        <f t="shared" si="2"/>
        <v>29.485714285714284</v>
      </c>
      <c r="AA33" s="7">
        <v>26.470588235294116</v>
      </c>
      <c r="AB33" s="7">
        <f t="shared" si="3"/>
        <v>5.2941176470588234</v>
      </c>
      <c r="AC33" s="3">
        <v>4</v>
      </c>
      <c r="AD33" s="7">
        <f t="shared" si="5"/>
        <v>21.052631578947366</v>
      </c>
      <c r="AE33" s="3">
        <v>2</v>
      </c>
      <c r="AF33" s="7">
        <f t="shared" si="4"/>
        <v>32.779831932773106</v>
      </c>
      <c r="AG33" s="3"/>
    </row>
    <row r="34" spans="1:33" ht="15">
      <c r="A34" s="3">
        <v>35</v>
      </c>
      <c r="B34" s="2" t="s">
        <v>74</v>
      </c>
      <c r="C34" s="3">
        <v>6</v>
      </c>
      <c r="D34" s="3" t="s">
        <v>357</v>
      </c>
      <c r="E34" s="44">
        <v>17</v>
      </c>
      <c r="F34" s="44" t="s">
        <v>6</v>
      </c>
      <c r="G34" s="44">
        <v>45</v>
      </c>
      <c r="H34" s="44" t="s">
        <v>6</v>
      </c>
      <c r="I34" s="72"/>
      <c r="J34" s="44" t="s">
        <v>6</v>
      </c>
      <c r="K34" s="44" t="s">
        <v>366</v>
      </c>
      <c r="L34" s="44" t="s">
        <v>6</v>
      </c>
      <c r="M34" s="44">
        <v>10</v>
      </c>
      <c r="N34" s="44" t="s">
        <v>354</v>
      </c>
      <c r="O34" s="44" t="s">
        <v>6</v>
      </c>
      <c r="P34" s="47" t="s">
        <v>354</v>
      </c>
      <c r="Q34" s="44" t="s">
        <v>354</v>
      </c>
      <c r="R34" s="44">
        <v>20</v>
      </c>
      <c r="S34" s="44" t="s">
        <v>354</v>
      </c>
      <c r="T34" s="44">
        <v>10</v>
      </c>
      <c r="U34" s="44" t="s">
        <v>6</v>
      </c>
      <c r="V34" s="3">
        <v>25</v>
      </c>
      <c r="W34" s="3">
        <v>35</v>
      </c>
      <c r="X34" s="3"/>
      <c r="Y34" s="7">
        <f t="shared" si="1"/>
        <v>23.142857142857142</v>
      </c>
      <c r="Z34" s="7">
        <f t="shared" si="2"/>
        <v>18.514285714285716</v>
      </c>
      <c r="AA34" s="7">
        <v>43.75</v>
      </c>
      <c r="AB34" s="7">
        <f t="shared" si="3"/>
        <v>8.75</v>
      </c>
      <c r="AC34" s="3"/>
      <c r="AD34" s="7">
        <f t="shared" si="5"/>
        <v>0</v>
      </c>
      <c r="AE34" s="3">
        <v>2</v>
      </c>
      <c r="AF34" s="48">
        <f t="shared" si="4"/>
        <v>25.264285714285716</v>
      </c>
      <c r="AG34" s="3"/>
    </row>
    <row r="35" spans="1:33" ht="15">
      <c r="A35" s="3">
        <v>36</v>
      </c>
      <c r="B35" s="2" t="s">
        <v>75</v>
      </c>
      <c r="C35" s="3">
        <v>8</v>
      </c>
      <c r="D35" s="3" t="s">
        <v>357</v>
      </c>
      <c r="E35" s="44">
        <v>17</v>
      </c>
      <c r="F35" s="44" t="s">
        <v>370</v>
      </c>
      <c r="G35" s="44">
        <v>50</v>
      </c>
      <c r="H35" s="44" t="s">
        <v>6</v>
      </c>
      <c r="I35" s="44">
        <v>30</v>
      </c>
      <c r="J35" s="44" t="s">
        <v>6</v>
      </c>
      <c r="K35" s="44" t="s">
        <v>391</v>
      </c>
      <c r="L35" s="44" t="s">
        <v>6</v>
      </c>
      <c r="M35" s="72"/>
      <c r="N35" s="44" t="s">
        <v>11</v>
      </c>
      <c r="O35" s="44" t="s">
        <v>6</v>
      </c>
      <c r="P35" s="47" t="s">
        <v>354</v>
      </c>
      <c r="Q35" s="44" t="s">
        <v>354</v>
      </c>
      <c r="R35" s="44">
        <v>38</v>
      </c>
      <c r="S35" s="44" t="s">
        <v>354</v>
      </c>
      <c r="T35" s="44">
        <v>10</v>
      </c>
      <c r="U35" s="44" t="s">
        <v>371</v>
      </c>
      <c r="V35" s="3">
        <v>10</v>
      </c>
      <c r="W35" s="3">
        <v>40</v>
      </c>
      <c r="X35" s="3"/>
      <c r="Y35" s="7">
        <f t="shared" si="1"/>
        <v>27.857142857142858</v>
      </c>
      <c r="Z35" s="7">
        <f t="shared" si="2"/>
        <v>22.285714285714288</v>
      </c>
      <c r="AA35" s="7">
        <v>40.625</v>
      </c>
      <c r="AB35" s="7">
        <f t="shared" si="3"/>
        <v>8.125</v>
      </c>
      <c r="AC35" s="3">
        <v>4</v>
      </c>
      <c r="AD35" s="7">
        <f t="shared" si="5"/>
        <v>21.052631578947366</v>
      </c>
      <c r="AE35" s="3">
        <v>2</v>
      </c>
      <c r="AF35" s="48">
        <f t="shared" si="4"/>
        <v>28.410714285714288</v>
      </c>
      <c r="AG35" s="3"/>
    </row>
    <row r="36" spans="1:33" ht="15">
      <c r="A36" s="3">
        <v>37</v>
      </c>
      <c r="B36" s="2" t="s">
        <v>356</v>
      </c>
      <c r="C36" s="3">
        <v>20</v>
      </c>
      <c r="D36" s="3" t="s">
        <v>359</v>
      </c>
      <c r="E36" s="44">
        <v>34</v>
      </c>
      <c r="F36" s="44" t="s">
        <v>6</v>
      </c>
      <c r="G36" s="44">
        <v>30</v>
      </c>
      <c r="H36" s="44" t="s">
        <v>6</v>
      </c>
      <c r="I36" s="44">
        <v>28</v>
      </c>
      <c r="J36" s="44" t="s">
        <v>6</v>
      </c>
      <c r="K36" s="44" t="s">
        <v>354</v>
      </c>
      <c r="L36" s="44" t="s">
        <v>416</v>
      </c>
      <c r="M36" s="72"/>
      <c r="N36" s="44" t="s">
        <v>354</v>
      </c>
      <c r="O36" s="44" t="s">
        <v>6</v>
      </c>
      <c r="P36" s="47" t="s">
        <v>354</v>
      </c>
      <c r="Q36" s="44" t="s">
        <v>354</v>
      </c>
      <c r="R36" s="44">
        <v>50</v>
      </c>
      <c r="S36" s="44" t="s">
        <v>354</v>
      </c>
      <c r="T36" s="44">
        <v>40</v>
      </c>
      <c r="U36" s="44" t="s">
        <v>6</v>
      </c>
      <c r="V36" s="3">
        <v>42</v>
      </c>
      <c r="W36" s="3">
        <v>40</v>
      </c>
      <c r="X36" s="3"/>
      <c r="Y36" s="7">
        <f t="shared" si="1"/>
        <v>37.714285714285715</v>
      </c>
      <c r="Z36" s="7">
        <f t="shared" si="2"/>
        <v>30.171428571428574</v>
      </c>
      <c r="AA36" s="7">
        <v>45.3125</v>
      </c>
      <c r="AB36" s="7">
        <f t="shared" si="3"/>
        <v>9.0625</v>
      </c>
      <c r="AC36" s="3">
        <v>2</v>
      </c>
      <c r="AD36" s="7">
        <f t="shared" si="5"/>
        <v>10.526315789473683</v>
      </c>
      <c r="AE36" s="3">
        <v>1</v>
      </c>
      <c r="AF36" s="7">
        <f t="shared" si="4"/>
        <v>38.233928571428578</v>
      </c>
      <c r="AG36" s="3"/>
    </row>
    <row r="37" spans="1:33" ht="15">
      <c r="A37" s="3">
        <v>38</v>
      </c>
      <c r="B37" s="2" t="s">
        <v>414</v>
      </c>
      <c r="C37" s="3">
        <v>19</v>
      </c>
      <c r="D37" s="3" t="s">
        <v>393</v>
      </c>
      <c r="E37" s="3"/>
      <c r="F37" s="5">
        <v>40680</v>
      </c>
      <c r="G37" s="3"/>
      <c r="H37" s="3"/>
      <c r="I37" s="3"/>
      <c r="J37" s="3"/>
      <c r="K37" s="3" t="s">
        <v>393</v>
      </c>
      <c r="L37" s="3" t="s">
        <v>6</v>
      </c>
      <c r="M37" s="3"/>
      <c r="N37" s="3" t="s">
        <v>11</v>
      </c>
      <c r="O37" s="44" t="s">
        <v>6</v>
      </c>
      <c r="P37" s="47" t="s">
        <v>354</v>
      </c>
      <c r="Q37" s="3" t="s">
        <v>354</v>
      </c>
      <c r="R37" s="3">
        <v>35</v>
      </c>
      <c r="S37" s="3" t="s">
        <v>354</v>
      </c>
      <c r="T37" s="3">
        <v>35</v>
      </c>
      <c r="U37" s="3" t="s">
        <v>6</v>
      </c>
      <c r="V37" s="72"/>
      <c r="W37" s="3">
        <v>40</v>
      </c>
      <c r="X37" s="3"/>
      <c r="Y37" s="7">
        <f t="shared" si="1"/>
        <v>36.666666666666664</v>
      </c>
      <c r="Z37" s="7">
        <f t="shared" si="2"/>
        <v>29.333333333333332</v>
      </c>
      <c r="AA37" s="7">
        <v>42.1875</v>
      </c>
      <c r="AB37" s="7">
        <f t="shared" si="3"/>
        <v>8.4375</v>
      </c>
      <c r="AC37" s="3">
        <v>1</v>
      </c>
      <c r="AD37" s="7">
        <f>(AC37/9)*100</f>
        <v>11.111111111111111</v>
      </c>
      <c r="AE37" s="3"/>
      <c r="AF37" s="7">
        <f t="shared" si="4"/>
        <v>37.770833333333329</v>
      </c>
      <c r="AG37" s="3"/>
    </row>
    <row r="39" spans="1:33">
      <c r="D39" s="9">
        <v>2</v>
      </c>
      <c r="F39" s="9">
        <v>1</v>
      </c>
      <c r="H39" s="9">
        <v>2</v>
      </c>
      <c r="J39" s="9">
        <v>1</v>
      </c>
      <c r="K39" s="9">
        <v>2</v>
      </c>
      <c r="L39" s="9">
        <v>2</v>
      </c>
      <c r="N39" s="9">
        <v>1</v>
      </c>
      <c r="O39" s="9">
        <v>2</v>
      </c>
      <c r="P39" s="9">
        <v>1</v>
      </c>
      <c r="Q39" s="9">
        <v>2</v>
      </c>
      <c r="S39" s="9">
        <v>1</v>
      </c>
      <c r="U39" s="9">
        <v>2</v>
      </c>
    </row>
    <row r="40" spans="1:33">
      <c r="A40" s="9">
        <v>1</v>
      </c>
      <c r="B40" s="18" t="s">
        <v>390</v>
      </c>
      <c r="AF40" s="73">
        <f>AVERAGE(AF3:AF39)</f>
        <v>32.151300520208082</v>
      </c>
    </row>
    <row r="41" spans="1:33">
      <c r="A41" s="9">
        <v>2</v>
      </c>
      <c r="B41" s="18" t="s">
        <v>389</v>
      </c>
    </row>
    <row r="42" spans="1:33">
      <c r="A42" s="9">
        <v>3</v>
      </c>
      <c r="B42" s="18" t="s">
        <v>401</v>
      </c>
    </row>
    <row r="43" spans="1:33">
      <c r="A43" s="9">
        <v>4</v>
      </c>
      <c r="B43" s="18" t="s">
        <v>415</v>
      </c>
    </row>
    <row r="44" spans="1:33">
      <c r="A44" s="9">
        <v>5</v>
      </c>
      <c r="B44" s="18" t="s">
        <v>448</v>
      </c>
    </row>
    <row r="45" spans="1:33">
      <c r="A45" s="9">
        <v>6</v>
      </c>
      <c r="B45" s="18" t="s">
        <v>456</v>
      </c>
    </row>
    <row r="46" spans="1:33">
      <c r="A46" s="9">
        <v>7</v>
      </c>
      <c r="B46" s="18" t="s">
        <v>461</v>
      </c>
    </row>
    <row r="47" spans="1:33">
      <c r="A47" s="9">
        <v>8</v>
      </c>
      <c r="B47" s="18" t="s">
        <v>462</v>
      </c>
    </row>
  </sheetData>
  <pageMargins left="0.8" right="0.55118110236220474" top="0.55118110236220474" bottom="0.62992125984251968" header="0.31496062992125984" footer="0.31496062992125984"/>
  <pageSetup paperSize="5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topLeftCell="A5" workbookViewId="0">
      <selection activeCell="E17" sqref="E17"/>
    </sheetView>
  </sheetViews>
  <sheetFormatPr baseColWidth="10" defaultRowHeight="15"/>
  <cols>
    <col min="2" max="2" width="34.42578125" customWidth="1"/>
    <col min="3" max="3" width="11.42578125" style="11"/>
  </cols>
  <sheetData>
    <row r="1" spans="1:5">
      <c r="B1" t="s">
        <v>428</v>
      </c>
      <c r="C1" s="28" t="s">
        <v>430</v>
      </c>
      <c r="D1" s="28" t="s">
        <v>431</v>
      </c>
      <c r="E1" s="29">
        <v>0.2</v>
      </c>
    </row>
    <row r="2" spans="1:5">
      <c r="A2" s="3">
        <v>1</v>
      </c>
      <c r="B2" s="1" t="s">
        <v>322</v>
      </c>
      <c r="C2" s="11">
        <v>29</v>
      </c>
      <c r="D2" s="27">
        <f>(50*C2)/41</f>
        <v>35.365853658536587</v>
      </c>
      <c r="E2" s="12">
        <f>D2*20%</f>
        <v>7.073170731707318</v>
      </c>
    </row>
    <row r="3" spans="1:5">
      <c r="A3" s="3">
        <v>2</v>
      </c>
      <c r="B3" s="1" t="s">
        <v>323</v>
      </c>
      <c r="C3" s="11">
        <v>22</v>
      </c>
      <c r="D3" s="27">
        <f t="shared" ref="D3:D35" si="0">(50*C3)/41</f>
        <v>26.829268292682926</v>
      </c>
      <c r="E3" s="12">
        <f t="shared" ref="E3:E35" si="1">D3*20%</f>
        <v>5.3658536585365857</v>
      </c>
    </row>
    <row r="4" spans="1:5">
      <c r="A4" s="3">
        <v>3</v>
      </c>
      <c r="B4" s="1" t="s">
        <v>324</v>
      </c>
      <c r="C4" s="11">
        <v>22</v>
      </c>
      <c r="D4" s="27">
        <f t="shared" si="0"/>
        <v>26.829268292682926</v>
      </c>
      <c r="E4" s="12">
        <f t="shared" si="1"/>
        <v>5.3658536585365857</v>
      </c>
    </row>
    <row r="5" spans="1:5">
      <c r="A5" s="3">
        <v>4</v>
      </c>
      <c r="B5" s="1" t="s">
        <v>325</v>
      </c>
      <c r="C5" s="11">
        <v>28</v>
      </c>
      <c r="D5" s="27">
        <f t="shared" si="0"/>
        <v>34.146341463414636</v>
      </c>
      <c r="E5" s="12">
        <f t="shared" si="1"/>
        <v>6.8292682926829276</v>
      </c>
    </row>
    <row r="6" spans="1:5">
      <c r="A6" s="3">
        <v>5</v>
      </c>
      <c r="B6" s="1" t="s">
        <v>326</v>
      </c>
      <c r="C6" s="11">
        <v>15</v>
      </c>
      <c r="D6" s="27">
        <f t="shared" si="0"/>
        <v>18.292682926829269</v>
      </c>
      <c r="E6" s="12">
        <f t="shared" si="1"/>
        <v>3.6585365853658538</v>
      </c>
    </row>
    <row r="7" spans="1:5">
      <c r="A7" s="3">
        <v>6</v>
      </c>
      <c r="B7" s="1" t="s">
        <v>327</v>
      </c>
      <c r="C7" s="11">
        <v>28</v>
      </c>
      <c r="D7" s="27">
        <f t="shared" si="0"/>
        <v>34.146341463414636</v>
      </c>
      <c r="E7" s="12">
        <f t="shared" si="1"/>
        <v>6.8292682926829276</v>
      </c>
    </row>
    <row r="8" spans="1:5">
      <c r="A8" s="3">
        <v>7</v>
      </c>
      <c r="B8" s="1" t="s">
        <v>328</v>
      </c>
      <c r="C8" s="11">
        <v>19</v>
      </c>
      <c r="D8" s="27">
        <f t="shared" si="0"/>
        <v>23.170731707317074</v>
      </c>
      <c r="E8" s="12">
        <f t="shared" si="1"/>
        <v>4.6341463414634152</v>
      </c>
    </row>
    <row r="9" spans="1:5">
      <c r="A9" s="3">
        <v>8</v>
      </c>
      <c r="B9" s="1" t="s">
        <v>329</v>
      </c>
      <c r="C9" s="11">
        <v>14</v>
      </c>
      <c r="D9" s="27">
        <f t="shared" si="0"/>
        <v>17.073170731707318</v>
      </c>
      <c r="E9" s="12">
        <f t="shared" si="1"/>
        <v>3.4146341463414638</v>
      </c>
    </row>
    <row r="10" spans="1:5">
      <c r="A10" s="3">
        <v>9</v>
      </c>
      <c r="B10" s="1" t="s">
        <v>330</v>
      </c>
      <c r="C10" s="11">
        <v>26</v>
      </c>
      <c r="D10" s="27">
        <f t="shared" si="0"/>
        <v>31.707317073170731</v>
      </c>
      <c r="E10" s="12">
        <f t="shared" si="1"/>
        <v>6.3414634146341466</v>
      </c>
    </row>
    <row r="11" spans="1:5">
      <c r="A11" s="3">
        <v>10</v>
      </c>
      <c r="B11" s="1" t="s">
        <v>331</v>
      </c>
      <c r="C11" s="11">
        <v>23</v>
      </c>
      <c r="D11" s="27">
        <f t="shared" si="0"/>
        <v>28.048780487804876</v>
      </c>
      <c r="E11" s="12">
        <f t="shared" si="1"/>
        <v>5.6097560975609753</v>
      </c>
    </row>
    <row r="12" spans="1:5">
      <c r="A12" s="3">
        <v>11</v>
      </c>
      <c r="B12" s="1" t="s">
        <v>332</v>
      </c>
      <c r="C12" s="11">
        <v>19</v>
      </c>
      <c r="D12" s="27">
        <f t="shared" si="0"/>
        <v>23.170731707317074</v>
      </c>
      <c r="E12" s="12">
        <f t="shared" si="1"/>
        <v>4.6341463414634152</v>
      </c>
    </row>
    <row r="13" spans="1:5">
      <c r="A13" s="3">
        <v>12</v>
      </c>
      <c r="B13" s="1" t="s">
        <v>333</v>
      </c>
      <c r="C13" s="11">
        <v>21</v>
      </c>
      <c r="D13" s="27">
        <f t="shared" si="0"/>
        <v>25.609756097560975</v>
      </c>
      <c r="E13" s="12">
        <f t="shared" si="1"/>
        <v>5.1219512195121952</v>
      </c>
    </row>
    <row r="14" spans="1:5">
      <c r="A14" s="3">
        <v>13</v>
      </c>
      <c r="B14" s="1" t="s">
        <v>334</v>
      </c>
      <c r="C14" s="11">
        <v>19</v>
      </c>
      <c r="D14" s="27">
        <f t="shared" si="0"/>
        <v>23.170731707317074</v>
      </c>
      <c r="E14" s="12">
        <f t="shared" si="1"/>
        <v>4.6341463414634152</v>
      </c>
    </row>
    <row r="15" spans="1:5">
      <c r="A15" s="3">
        <v>14</v>
      </c>
      <c r="B15" s="1" t="s">
        <v>335</v>
      </c>
      <c r="C15" s="11">
        <v>19</v>
      </c>
      <c r="D15" s="27">
        <f t="shared" si="0"/>
        <v>23.170731707317074</v>
      </c>
      <c r="E15" s="12">
        <f t="shared" si="1"/>
        <v>4.6341463414634152</v>
      </c>
    </row>
    <row r="16" spans="1:5">
      <c r="A16" s="3">
        <v>15</v>
      </c>
      <c r="B16" s="1" t="s">
        <v>336</v>
      </c>
      <c r="C16" s="11">
        <v>29</v>
      </c>
      <c r="D16" s="27">
        <f t="shared" si="0"/>
        <v>35.365853658536587</v>
      </c>
      <c r="E16" s="12">
        <f t="shared" si="1"/>
        <v>7.073170731707318</v>
      </c>
    </row>
    <row r="17" spans="1:6">
      <c r="A17" s="3">
        <v>17</v>
      </c>
      <c r="B17" s="1" t="s">
        <v>337</v>
      </c>
      <c r="C17" s="11">
        <v>26</v>
      </c>
      <c r="D17" s="27">
        <f t="shared" si="0"/>
        <v>31.707317073170731</v>
      </c>
      <c r="E17" s="12">
        <f t="shared" si="1"/>
        <v>6.3414634146341466</v>
      </c>
    </row>
    <row r="18" spans="1:6">
      <c r="A18" s="3">
        <v>18</v>
      </c>
      <c r="B18" s="1" t="s">
        <v>338</v>
      </c>
      <c r="C18" s="11">
        <v>18</v>
      </c>
      <c r="D18" s="27">
        <f t="shared" si="0"/>
        <v>21.951219512195124</v>
      </c>
      <c r="E18" s="12">
        <f t="shared" si="1"/>
        <v>4.3902439024390247</v>
      </c>
    </row>
    <row r="19" spans="1:6">
      <c r="A19" s="3">
        <v>19</v>
      </c>
      <c r="B19" s="1" t="s">
        <v>339</v>
      </c>
      <c r="C19" s="11">
        <v>27</v>
      </c>
      <c r="D19" s="27">
        <f t="shared" si="0"/>
        <v>32.926829268292686</v>
      </c>
      <c r="E19" s="12">
        <f t="shared" si="1"/>
        <v>6.5853658536585371</v>
      </c>
    </row>
    <row r="20" spans="1:6">
      <c r="A20" s="3">
        <v>20</v>
      </c>
      <c r="B20" s="1" t="s">
        <v>340</v>
      </c>
      <c r="C20" s="11">
        <v>20</v>
      </c>
      <c r="D20" s="27">
        <f t="shared" si="0"/>
        <v>24.390243902439025</v>
      </c>
      <c r="E20" s="12">
        <f t="shared" si="1"/>
        <v>4.8780487804878057</v>
      </c>
    </row>
    <row r="21" spans="1:6">
      <c r="A21" s="3">
        <v>21</v>
      </c>
      <c r="B21" s="1" t="s">
        <v>341</v>
      </c>
      <c r="C21" s="11">
        <v>10</v>
      </c>
      <c r="D21" s="27">
        <f t="shared" si="0"/>
        <v>12.195121951219512</v>
      </c>
      <c r="E21" s="12">
        <f t="shared" si="1"/>
        <v>2.4390243902439028</v>
      </c>
      <c r="F21" s="11" t="s">
        <v>429</v>
      </c>
    </row>
    <row r="22" spans="1:6">
      <c r="A22" s="3">
        <v>22</v>
      </c>
      <c r="B22" s="1" t="s">
        <v>342</v>
      </c>
      <c r="C22" s="11">
        <v>12</v>
      </c>
      <c r="D22" s="27">
        <f t="shared" si="0"/>
        <v>14.634146341463415</v>
      </c>
      <c r="E22" s="12">
        <f t="shared" si="1"/>
        <v>2.9268292682926833</v>
      </c>
    </row>
    <row r="23" spans="1:6">
      <c r="A23" s="3">
        <v>23</v>
      </c>
      <c r="B23" s="1" t="s">
        <v>343</v>
      </c>
      <c r="C23" s="11">
        <v>33</v>
      </c>
      <c r="D23" s="27">
        <f t="shared" si="0"/>
        <v>40.243902439024389</v>
      </c>
      <c r="E23" s="12">
        <f t="shared" si="1"/>
        <v>8.0487804878048781</v>
      </c>
    </row>
    <row r="24" spans="1:6">
      <c r="A24" s="3">
        <v>24</v>
      </c>
      <c r="B24" s="1" t="s">
        <v>344</v>
      </c>
      <c r="C24" s="11">
        <v>23</v>
      </c>
      <c r="D24" s="27">
        <f t="shared" si="0"/>
        <v>28.048780487804876</v>
      </c>
      <c r="E24" s="12">
        <f t="shared" si="1"/>
        <v>5.6097560975609753</v>
      </c>
    </row>
    <row r="25" spans="1:6">
      <c r="A25" s="3">
        <v>25</v>
      </c>
      <c r="B25" s="1" t="s">
        <v>345</v>
      </c>
      <c r="C25" s="11">
        <v>23</v>
      </c>
      <c r="D25" s="27">
        <f t="shared" si="0"/>
        <v>28.048780487804876</v>
      </c>
      <c r="E25" s="12">
        <f t="shared" si="1"/>
        <v>5.6097560975609753</v>
      </c>
    </row>
    <row r="26" spans="1:6">
      <c r="A26" s="3">
        <v>26</v>
      </c>
      <c r="B26" s="1" t="s">
        <v>346</v>
      </c>
      <c r="C26" s="11">
        <v>26</v>
      </c>
      <c r="D26" s="27">
        <f t="shared" si="0"/>
        <v>31.707317073170731</v>
      </c>
      <c r="E26" s="12">
        <f t="shared" si="1"/>
        <v>6.3414634146341466</v>
      </c>
    </row>
    <row r="27" spans="1:6">
      <c r="A27" s="3">
        <v>27</v>
      </c>
      <c r="B27" s="1" t="s">
        <v>347</v>
      </c>
      <c r="C27" s="11">
        <v>21</v>
      </c>
      <c r="D27" s="27">
        <f t="shared" si="0"/>
        <v>25.609756097560975</v>
      </c>
      <c r="E27" s="12">
        <f t="shared" si="1"/>
        <v>5.1219512195121952</v>
      </c>
    </row>
    <row r="28" spans="1:6">
      <c r="A28" s="3">
        <v>28</v>
      </c>
      <c r="B28" s="1" t="s">
        <v>348</v>
      </c>
      <c r="C28" s="11">
        <v>26</v>
      </c>
      <c r="D28" s="27">
        <f t="shared" si="0"/>
        <v>31.707317073170731</v>
      </c>
      <c r="E28" s="12">
        <f t="shared" si="1"/>
        <v>6.3414634146341466</v>
      </c>
    </row>
    <row r="29" spans="1:6">
      <c r="A29" s="3">
        <v>29</v>
      </c>
      <c r="B29" s="1" t="s">
        <v>349</v>
      </c>
      <c r="C29" s="11">
        <v>19</v>
      </c>
      <c r="D29" s="27">
        <f t="shared" si="0"/>
        <v>23.170731707317074</v>
      </c>
      <c r="E29" s="12">
        <f t="shared" si="1"/>
        <v>4.6341463414634152</v>
      </c>
    </row>
    <row r="30" spans="1:6">
      <c r="A30" s="3">
        <v>30</v>
      </c>
      <c r="B30" s="1" t="s">
        <v>350</v>
      </c>
      <c r="C30" s="11">
        <v>10</v>
      </c>
      <c r="D30" s="27">
        <f t="shared" si="0"/>
        <v>12.195121951219512</v>
      </c>
      <c r="E30" s="12">
        <f t="shared" si="1"/>
        <v>2.4390243902439028</v>
      </c>
      <c r="F30" s="11" t="s">
        <v>429</v>
      </c>
    </row>
    <row r="31" spans="1:6">
      <c r="A31" s="3">
        <v>31</v>
      </c>
      <c r="B31" s="1" t="s">
        <v>351</v>
      </c>
      <c r="C31" s="11">
        <v>26</v>
      </c>
      <c r="D31" s="27">
        <f t="shared" si="0"/>
        <v>31.707317073170731</v>
      </c>
      <c r="E31" s="12">
        <f t="shared" si="1"/>
        <v>6.3414634146341466</v>
      </c>
    </row>
    <row r="32" spans="1:6">
      <c r="A32" s="3">
        <v>33</v>
      </c>
      <c r="B32" s="1" t="s">
        <v>352</v>
      </c>
      <c r="C32" s="11">
        <v>33</v>
      </c>
      <c r="D32" s="27">
        <f t="shared" si="0"/>
        <v>40.243902439024389</v>
      </c>
      <c r="E32" s="12">
        <f t="shared" si="1"/>
        <v>8.0487804878048781</v>
      </c>
    </row>
    <row r="33" spans="1:6">
      <c r="A33" s="3">
        <v>34</v>
      </c>
      <c r="B33" s="1" t="s">
        <v>353</v>
      </c>
      <c r="C33" s="11">
        <v>10</v>
      </c>
      <c r="D33" s="27">
        <f t="shared" si="0"/>
        <v>12.195121951219512</v>
      </c>
      <c r="E33" s="12">
        <f t="shared" si="1"/>
        <v>2.4390243902439028</v>
      </c>
      <c r="F33" t="s">
        <v>432</v>
      </c>
    </row>
    <row r="34" spans="1:6">
      <c r="A34" s="3">
        <v>35</v>
      </c>
      <c r="B34" s="1" t="s">
        <v>381</v>
      </c>
      <c r="C34" s="11">
        <v>10</v>
      </c>
      <c r="D34" s="27">
        <f t="shared" si="0"/>
        <v>12.195121951219512</v>
      </c>
      <c r="E34" s="12">
        <f t="shared" si="1"/>
        <v>2.4390243902439028</v>
      </c>
      <c r="F34" t="s">
        <v>432</v>
      </c>
    </row>
    <row r="35" spans="1:6">
      <c r="A35" s="3">
        <v>36</v>
      </c>
      <c r="B35" s="1" t="s">
        <v>427</v>
      </c>
      <c r="C35" s="11">
        <v>21</v>
      </c>
      <c r="D35" s="27">
        <f t="shared" si="0"/>
        <v>25.609756097560975</v>
      </c>
      <c r="E35" s="12">
        <f t="shared" si="1"/>
        <v>5.1219512195121952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topLeftCell="A15" workbookViewId="0">
      <selection activeCell="D2" sqref="D2:D36"/>
    </sheetView>
  </sheetViews>
  <sheetFormatPr baseColWidth="10" defaultRowHeight="15"/>
  <cols>
    <col min="1" max="1" width="5.7109375" customWidth="1"/>
    <col min="2" max="2" width="37.7109375" customWidth="1"/>
    <col min="3" max="3" width="7.28515625" style="11" customWidth="1"/>
    <col min="4" max="5" width="11.42578125" style="11"/>
  </cols>
  <sheetData>
    <row r="1" spans="1:7">
      <c r="A1" s="9" t="s">
        <v>1</v>
      </c>
      <c r="B1" s="9" t="s">
        <v>2</v>
      </c>
      <c r="C1" s="28" t="s">
        <v>430</v>
      </c>
      <c r="D1" s="28" t="s">
        <v>431</v>
      </c>
      <c r="E1" s="36">
        <v>0.2</v>
      </c>
      <c r="G1" s="37">
        <v>40690</v>
      </c>
    </row>
    <row r="2" spans="1:7">
      <c r="A2" s="9">
        <v>1</v>
      </c>
      <c r="B2" s="4" t="s">
        <v>42</v>
      </c>
      <c r="C2" s="11">
        <v>25</v>
      </c>
      <c r="D2" s="27">
        <f>(50*C2)/32</f>
        <v>39.0625</v>
      </c>
      <c r="E2" s="12">
        <f>D2*20%</f>
        <v>7.8125</v>
      </c>
      <c r="G2" t="s">
        <v>354</v>
      </c>
    </row>
    <row r="3" spans="1:7">
      <c r="A3" s="9">
        <v>2</v>
      </c>
      <c r="B3" s="4" t="s">
        <v>43</v>
      </c>
      <c r="C3" s="11">
        <v>26</v>
      </c>
      <c r="D3" s="27">
        <f t="shared" ref="D3:D36" si="0">(50*C3)/32</f>
        <v>40.625</v>
      </c>
      <c r="E3" s="12">
        <f t="shared" ref="E3:E36" si="1">D3*20%</f>
        <v>8.125</v>
      </c>
      <c r="G3" t="s">
        <v>354</v>
      </c>
    </row>
    <row r="4" spans="1:7">
      <c r="A4" s="9">
        <v>4</v>
      </c>
      <c r="B4" s="4" t="s">
        <v>44</v>
      </c>
      <c r="C4" s="11">
        <v>10</v>
      </c>
      <c r="D4" s="27">
        <f t="shared" si="0"/>
        <v>15.625</v>
      </c>
      <c r="E4" s="12">
        <f t="shared" si="1"/>
        <v>3.125</v>
      </c>
      <c r="F4" t="s">
        <v>439</v>
      </c>
      <c r="G4" t="s">
        <v>11</v>
      </c>
    </row>
    <row r="5" spans="1:7">
      <c r="A5" s="9">
        <v>5</v>
      </c>
      <c r="B5" s="4" t="s">
        <v>45</v>
      </c>
      <c r="C5" s="11">
        <v>25</v>
      </c>
      <c r="D5" s="27">
        <f t="shared" si="0"/>
        <v>39.0625</v>
      </c>
      <c r="E5" s="12">
        <f t="shared" si="1"/>
        <v>7.8125</v>
      </c>
      <c r="G5" t="s">
        <v>11</v>
      </c>
    </row>
    <row r="6" spans="1:7">
      <c r="A6" s="9">
        <v>6</v>
      </c>
      <c r="B6" s="4" t="s">
        <v>46</v>
      </c>
      <c r="C6" s="11">
        <v>30</v>
      </c>
      <c r="D6" s="27">
        <f t="shared" si="0"/>
        <v>46.875</v>
      </c>
      <c r="E6" s="12">
        <f t="shared" si="1"/>
        <v>9.375</v>
      </c>
      <c r="G6" t="s">
        <v>354</v>
      </c>
    </row>
    <row r="7" spans="1:7">
      <c r="A7" s="9">
        <v>7</v>
      </c>
      <c r="B7" s="4" t="s">
        <v>47</v>
      </c>
      <c r="C7" s="11">
        <v>24</v>
      </c>
      <c r="D7" s="27">
        <f t="shared" si="0"/>
        <v>37.5</v>
      </c>
      <c r="E7" s="12">
        <f t="shared" si="1"/>
        <v>7.5</v>
      </c>
      <c r="G7" t="s">
        <v>354</v>
      </c>
    </row>
    <row r="8" spans="1:7">
      <c r="A8" s="9">
        <v>8</v>
      </c>
      <c r="B8" s="4" t="s">
        <v>48</v>
      </c>
      <c r="C8" s="11">
        <v>23</v>
      </c>
      <c r="D8" s="27">
        <f t="shared" si="0"/>
        <v>35.9375</v>
      </c>
      <c r="E8" s="12">
        <f t="shared" si="1"/>
        <v>7.1875</v>
      </c>
      <c r="G8" t="s">
        <v>354</v>
      </c>
    </row>
    <row r="9" spans="1:7">
      <c r="A9" s="9">
        <v>9</v>
      </c>
      <c r="B9" s="4" t="s">
        <v>49</v>
      </c>
      <c r="C9" s="11">
        <v>28</v>
      </c>
      <c r="D9" s="27">
        <f t="shared" si="0"/>
        <v>43.75</v>
      </c>
      <c r="E9" s="12">
        <f t="shared" si="1"/>
        <v>8.75</v>
      </c>
      <c r="G9" t="s">
        <v>11</v>
      </c>
    </row>
    <row r="10" spans="1:7">
      <c r="A10" s="9">
        <v>10</v>
      </c>
      <c r="B10" s="4" t="s">
        <v>50</v>
      </c>
      <c r="C10" s="11">
        <v>25</v>
      </c>
      <c r="D10" s="27">
        <f t="shared" si="0"/>
        <v>39.0625</v>
      </c>
      <c r="E10" s="12">
        <f t="shared" si="1"/>
        <v>7.8125</v>
      </c>
      <c r="G10" t="s">
        <v>11</v>
      </c>
    </row>
    <row r="11" spans="1:7">
      <c r="A11" s="9">
        <v>11</v>
      </c>
      <c r="B11" s="4" t="s">
        <v>51</v>
      </c>
      <c r="C11" s="11">
        <v>29</v>
      </c>
      <c r="D11" s="27">
        <f t="shared" si="0"/>
        <v>45.3125</v>
      </c>
      <c r="E11" s="12">
        <f t="shared" si="1"/>
        <v>9.0625</v>
      </c>
      <c r="G11" t="s">
        <v>354</v>
      </c>
    </row>
    <row r="12" spans="1:7">
      <c r="A12" s="9">
        <v>12</v>
      </c>
      <c r="B12" s="4" t="s">
        <v>52</v>
      </c>
      <c r="C12" s="11">
        <v>24</v>
      </c>
      <c r="D12" s="27">
        <f t="shared" si="0"/>
        <v>37.5</v>
      </c>
      <c r="E12" s="12">
        <f t="shared" si="1"/>
        <v>7.5</v>
      </c>
      <c r="G12" t="s">
        <v>354</v>
      </c>
    </row>
    <row r="13" spans="1:7">
      <c r="A13" s="9">
        <v>13</v>
      </c>
      <c r="B13" s="4" t="s">
        <v>53</v>
      </c>
      <c r="C13" s="11">
        <v>29</v>
      </c>
      <c r="D13" s="27">
        <f t="shared" si="0"/>
        <v>45.3125</v>
      </c>
      <c r="E13" s="12">
        <f t="shared" si="1"/>
        <v>9.0625</v>
      </c>
      <c r="G13" t="s">
        <v>354</v>
      </c>
    </row>
    <row r="14" spans="1:7">
      <c r="A14" s="9">
        <v>14</v>
      </c>
      <c r="B14" s="4" t="s">
        <v>54</v>
      </c>
      <c r="C14" s="11">
        <v>28</v>
      </c>
      <c r="D14" s="27">
        <f t="shared" si="0"/>
        <v>43.75</v>
      </c>
      <c r="E14" s="12">
        <f t="shared" si="1"/>
        <v>8.75</v>
      </c>
      <c r="G14" t="s">
        <v>354</v>
      </c>
    </row>
    <row r="15" spans="1:7">
      <c r="A15" s="9">
        <v>15</v>
      </c>
      <c r="B15" s="4" t="s">
        <v>55</v>
      </c>
      <c r="C15" s="11">
        <v>24</v>
      </c>
      <c r="D15" s="27">
        <f t="shared" si="0"/>
        <v>37.5</v>
      </c>
      <c r="E15" s="12">
        <f t="shared" si="1"/>
        <v>7.5</v>
      </c>
      <c r="G15" t="s">
        <v>354</v>
      </c>
    </row>
    <row r="16" spans="1:7">
      <c r="A16" s="9">
        <v>16</v>
      </c>
      <c r="B16" s="4" t="s">
        <v>56</v>
      </c>
      <c r="C16" s="11">
        <v>21</v>
      </c>
      <c r="D16" s="27">
        <f t="shared" si="0"/>
        <v>32.8125</v>
      </c>
      <c r="E16" s="12">
        <f t="shared" si="1"/>
        <v>6.5625</v>
      </c>
      <c r="G16" t="s">
        <v>354</v>
      </c>
    </row>
    <row r="17" spans="1:7">
      <c r="A17" s="9">
        <v>17</v>
      </c>
      <c r="B17" s="4" t="s">
        <v>57</v>
      </c>
      <c r="C17" s="11">
        <v>21</v>
      </c>
      <c r="D17" s="27">
        <f t="shared" si="0"/>
        <v>32.8125</v>
      </c>
      <c r="E17" s="12">
        <f t="shared" si="1"/>
        <v>6.5625</v>
      </c>
      <c r="G17" t="s">
        <v>354</v>
      </c>
    </row>
    <row r="18" spans="1:7">
      <c r="A18" s="9">
        <v>18</v>
      </c>
      <c r="B18" s="4" t="s">
        <v>58</v>
      </c>
      <c r="C18" s="11">
        <v>21</v>
      </c>
      <c r="D18" s="27">
        <f t="shared" si="0"/>
        <v>32.8125</v>
      </c>
      <c r="E18" s="12">
        <f t="shared" si="1"/>
        <v>6.5625</v>
      </c>
      <c r="G18" t="s">
        <v>354</v>
      </c>
    </row>
    <row r="19" spans="1:7">
      <c r="A19" s="9">
        <v>19</v>
      </c>
      <c r="B19" s="4" t="s">
        <v>59</v>
      </c>
      <c r="C19" s="11">
        <v>24</v>
      </c>
      <c r="D19" s="27">
        <f t="shared" si="0"/>
        <v>37.5</v>
      </c>
      <c r="E19" s="12">
        <f t="shared" si="1"/>
        <v>7.5</v>
      </c>
      <c r="G19" t="s">
        <v>354</v>
      </c>
    </row>
    <row r="20" spans="1:7">
      <c r="A20" s="9">
        <v>20</v>
      </c>
      <c r="B20" s="4" t="s">
        <v>60</v>
      </c>
      <c r="C20" s="11">
        <v>23</v>
      </c>
      <c r="D20" s="27">
        <f t="shared" si="0"/>
        <v>35.9375</v>
      </c>
      <c r="E20" s="12">
        <f t="shared" si="1"/>
        <v>7.1875</v>
      </c>
      <c r="G20" t="s">
        <v>354</v>
      </c>
    </row>
    <row r="21" spans="1:7">
      <c r="A21" s="9">
        <v>21</v>
      </c>
      <c r="B21" s="4" t="s">
        <v>61</v>
      </c>
      <c r="C21" s="11">
        <v>14</v>
      </c>
      <c r="D21" s="27">
        <f>(50*C21)/17</f>
        <v>41.176470588235297</v>
      </c>
      <c r="E21" s="12">
        <f t="shared" si="1"/>
        <v>8.2352941176470598</v>
      </c>
      <c r="G21" t="s">
        <v>354</v>
      </c>
    </row>
    <row r="22" spans="1:7">
      <c r="A22" s="9">
        <v>22</v>
      </c>
      <c r="B22" s="4" t="s">
        <v>62</v>
      </c>
      <c r="C22" s="11">
        <v>26</v>
      </c>
      <c r="D22" s="27">
        <f t="shared" si="0"/>
        <v>40.625</v>
      </c>
      <c r="E22" s="12">
        <f t="shared" si="1"/>
        <v>8.125</v>
      </c>
      <c r="G22" t="s">
        <v>354</v>
      </c>
    </row>
    <row r="23" spans="1:7">
      <c r="A23" s="9">
        <v>23</v>
      </c>
      <c r="B23" s="4" t="s">
        <v>63</v>
      </c>
      <c r="C23" s="11">
        <v>13</v>
      </c>
      <c r="D23" s="27">
        <f>(50*C23)/17</f>
        <v>38.235294117647058</v>
      </c>
      <c r="E23" s="12">
        <f t="shared" si="1"/>
        <v>7.6470588235294121</v>
      </c>
      <c r="G23" t="s">
        <v>354</v>
      </c>
    </row>
    <row r="24" spans="1:7">
      <c r="A24" s="9">
        <v>25</v>
      </c>
      <c r="B24" s="4" t="s">
        <v>65</v>
      </c>
      <c r="C24" s="11">
        <v>0</v>
      </c>
      <c r="D24" s="27">
        <f t="shared" si="0"/>
        <v>0</v>
      </c>
      <c r="E24" s="12">
        <f t="shared" si="1"/>
        <v>0</v>
      </c>
      <c r="F24" t="s">
        <v>439</v>
      </c>
      <c r="G24" t="s">
        <v>354</v>
      </c>
    </row>
    <row r="25" spans="1:7">
      <c r="A25" s="9">
        <v>26</v>
      </c>
      <c r="B25" s="4" t="s">
        <v>66</v>
      </c>
      <c r="C25" s="11">
        <v>23</v>
      </c>
      <c r="D25" s="27">
        <f t="shared" si="0"/>
        <v>35.9375</v>
      </c>
      <c r="E25" s="12">
        <f t="shared" si="1"/>
        <v>7.1875</v>
      </c>
      <c r="G25" t="s">
        <v>354</v>
      </c>
    </row>
    <row r="26" spans="1:7">
      <c r="A26" s="9">
        <v>28</v>
      </c>
      <c r="B26" s="4" t="s">
        <v>67</v>
      </c>
      <c r="C26" s="11">
        <v>25</v>
      </c>
      <c r="D26" s="27">
        <f t="shared" si="0"/>
        <v>39.0625</v>
      </c>
      <c r="E26" s="12">
        <f t="shared" si="1"/>
        <v>7.8125</v>
      </c>
      <c r="G26" t="s">
        <v>354</v>
      </c>
    </row>
    <row r="27" spans="1:7">
      <c r="A27" s="9">
        <v>29</v>
      </c>
      <c r="B27" s="4" t="s">
        <v>68</v>
      </c>
      <c r="C27" s="11">
        <v>30</v>
      </c>
      <c r="D27" s="27">
        <f t="shared" si="0"/>
        <v>46.875</v>
      </c>
      <c r="E27" s="12">
        <f t="shared" si="1"/>
        <v>9.375</v>
      </c>
      <c r="G27" t="s">
        <v>354</v>
      </c>
    </row>
    <row r="28" spans="1:7">
      <c r="A28" s="9">
        <v>30</v>
      </c>
      <c r="B28" s="4" t="s">
        <v>69</v>
      </c>
      <c r="C28" s="11">
        <v>27</v>
      </c>
      <c r="D28" s="27">
        <f t="shared" si="0"/>
        <v>42.1875</v>
      </c>
      <c r="E28" s="12">
        <f t="shared" si="1"/>
        <v>8.4375</v>
      </c>
      <c r="G28" t="s">
        <v>354</v>
      </c>
    </row>
    <row r="29" spans="1:7">
      <c r="A29" s="9">
        <v>31</v>
      </c>
      <c r="B29" s="4" t="s">
        <v>70</v>
      </c>
      <c r="C29" s="11">
        <v>24</v>
      </c>
      <c r="D29" s="27">
        <f t="shared" si="0"/>
        <v>37.5</v>
      </c>
      <c r="E29" s="12">
        <f t="shared" si="1"/>
        <v>7.5</v>
      </c>
      <c r="G29" t="s">
        <v>354</v>
      </c>
    </row>
    <row r="30" spans="1:7">
      <c r="A30" s="9">
        <v>32</v>
      </c>
      <c r="B30" s="4" t="s">
        <v>71</v>
      </c>
      <c r="C30" s="11">
        <v>25</v>
      </c>
      <c r="D30" s="27">
        <f t="shared" si="0"/>
        <v>39.0625</v>
      </c>
      <c r="E30" s="12">
        <f t="shared" si="1"/>
        <v>7.8125</v>
      </c>
      <c r="G30" t="s">
        <v>354</v>
      </c>
    </row>
    <row r="31" spans="1:7">
      <c r="A31" s="9">
        <v>33</v>
      </c>
      <c r="B31" s="4" t="s">
        <v>72</v>
      </c>
      <c r="C31" s="11">
        <v>26</v>
      </c>
      <c r="D31" s="27">
        <f t="shared" si="0"/>
        <v>40.625</v>
      </c>
      <c r="E31" s="12">
        <f t="shared" si="1"/>
        <v>8.125</v>
      </c>
      <c r="G31" t="s">
        <v>354</v>
      </c>
    </row>
    <row r="32" spans="1:7">
      <c r="A32" s="9">
        <v>34</v>
      </c>
      <c r="B32" s="4" t="s">
        <v>73</v>
      </c>
      <c r="C32" s="11">
        <v>9</v>
      </c>
      <c r="D32" s="27">
        <f>(50*C32)/17</f>
        <v>26.470588235294116</v>
      </c>
      <c r="E32" s="12">
        <f t="shared" si="1"/>
        <v>5.2941176470588234</v>
      </c>
      <c r="G32" t="s">
        <v>354</v>
      </c>
    </row>
    <row r="33" spans="1:7">
      <c r="A33" s="9">
        <v>35</v>
      </c>
      <c r="B33" s="4" t="s">
        <v>74</v>
      </c>
      <c r="C33" s="11">
        <v>28</v>
      </c>
      <c r="D33" s="27">
        <f t="shared" si="0"/>
        <v>43.75</v>
      </c>
      <c r="E33" s="12">
        <f t="shared" si="1"/>
        <v>8.75</v>
      </c>
      <c r="G33" t="s">
        <v>354</v>
      </c>
    </row>
    <row r="34" spans="1:7">
      <c r="A34" s="9">
        <v>36</v>
      </c>
      <c r="B34" s="4" t="s">
        <v>75</v>
      </c>
      <c r="C34" s="11">
        <v>26</v>
      </c>
      <c r="D34" s="27">
        <f t="shared" si="0"/>
        <v>40.625</v>
      </c>
      <c r="E34" s="12">
        <f t="shared" si="1"/>
        <v>8.125</v>
      </c>
      <c r="G34" t="s">
        <v>354</v>
      </c>
    </row>
    <row r="35" spans="1:7">
      <c r="A35" s="9">
        <v>37</v>
      </c>
      <c r="B35" s="18" t="s">
        <v>356</v>
      </c>
      <c r="C35" s="11">
        <v>29</v>
      </c>
      <c r="D35" s="27">
        <f t="shared" si="0"/>
        <v>45.3125</v>
      </c>
      <c r="E35" s="12">
        <f t="shared" si="1"/>
        <v>9.0625</v>
      </c>
      <c r="G35" t="s">
        <v>354</v>
      </c>
    </row>
    <row r="36" spans="1:7">
      <c r="A36" s="9">
        <v>38</v>
      </c>
      <c r="B36" s="4" t="s">
        <v>414</v>
      </c>
      <c r="C36" s="11">
        <v>27</v>
      </c>
      <c r="D36" s="27">
        <f t="shared" si="0"/>
        <v>42.1875</v>
      </c>
      <c r="E36" s="12">
        <f t="shared" si="1"/>
        <v>8.4375</v>
      </c>
      <c r="G36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D2" sqref="D2:D39"/>
    </sheetView>
  </sheetViews>
  <sheetFormatPr baseColWidth="10" defaultRowHeight="15"/>
  <cols>
    <col min="1" max="1" width="7.85546875" customWidth="1"/>
    <col min="2" max="2" width="38.7109375" customWidth="1"/>
    <col min="3" max="3" width="6.5703125" style="11" customWidth="1"/>
  </cols>
  <sheetData>
    <row r="1" spans="1:6">
      <c r="A1" s="11" t="s">
        <v>1</v>
      </c>
      <c r="B1" s="11" t="s">
        <v>2</v>
      </c>
      <c r="C1" s="28" t="s">
        <v>430</v>
      </c>
      <c r="D1" s="28" t="s">
        <v>431</v>
      </c>
      <c r="E1" s="36">
        <v>0.2</v>
      </c>
    </row>
    <row r="2" spans="1:6">
      <c r="A2" s="11">
        <v>1</v>
      </c>
      <c r="B2" t="s">
        <v>76</v>
      </c>
      <c r="C2" s="11">
        <v>0</v>
      </c>
      <c r="D2" s="27">
        <f>(50*C2)/32</f>
        <v>0</v>
      </c>
      <c r="E2" s="12">
        <f>D2*20%</f>
        <v>0</v>
      </c>
      <c r="F2" t="s">
        <v>439</v>
      </c>
    </row>
    <row r="3" spans="1:6">
      <c r="A3" s="11">
        <v>2</v>
      </c>
      <c r="B3" t="s">
        <v>78</v>
      </c>
      <c r="C3" s="11">
        <v>23</v>
      </c>
      <c r="D3" s="27">
        <f t="shared" ref="D3:D39" si="0">(50*C3)/32</f>
        <v>35.9375</v>
      </c>
      <c r="E3" s="12">
        <f t="shared" ref="E3:E39" si="1">D3*20%</f>
        <v>7.1875</v>
      </c>
    </row>
    <row r="4" spans="1:6">
      <c r="A4" s="11">
        <v>3</v>
      </c>
      <c r="B4" t="s">
        <v>79</v>
      </c>
      <c r="C4" s="11">
        <v>31</v>
      </c>
      <c r="D4" s="27">
        <f t="shared" si="0"/>
        <v>48.4375</v>
      </c>
      <c r="E4" s="12">
        <f t="shared" si="1"/>
        <v>9.6875</v>
      </c>
    </row>
    <row r="5" spans="1:6">
      <c r="A5" s="11">
        <v>4</v>
      </c>
      <c r="B5" t="s">
        <v>80</v>
      </c>
      <c r="C5" s="11">
        <v>26</v>
      </c>
      <c r="D5" s="27">
        <f t="shared" si="0"/>
        <v>40.625</v>
      </c>
      <c r="E5" s="12">
        <f t="shared" si="1"/>
        <v>8.125</v>
      </c>
    </row>
    <row r="6" spans="1:6">
      <c r="A6" s="11">
        <v>5</v>
      </c>
      <c r="B6" t="s">
        <v>81</v>
      </c>
      <c r="C6" s="11">
        <v>26</v>
      </c>
      <c r="D6" s="27">
        <f t="shared" si="0"/>
        <v>40.625</v>
      </c>
      <c r="E6" s="12">
        <f t="shared" si="1"/>
        <v>8.125</v>
      </c>
    </row>
    <row r="7" spans="1:6">
      <c r="A7" s="11">
        <v>6</v>
      </c>
      <c r="B7" t="s">
        <v>83</v>
      </c>
      <c r="C7" s="11">
        <v>26</v>
      </c>
      <c r="D7" s="27">
        <f t="shared" si="0"/>
        <v>40.625</v>
      </c>
      <c r="E7" s="12">
        <f t="shared" si="1"/>
        <v>8.125</v>
      </c>
    </row>
    <row r="8" spans="1:6">
      <c r="A8" s="11">
        <v>7</v>
      </c>
      <c r="B8" t="s">
        <v>84</v>
      </c>
      <c r="C8" s="11">
        <v>20</v>
      </c>
      <c r="D8" s="27">
        <f t="shared" si="0"/>
        <v>31.25</v>
      </c>
      <c r="E8" s="12">
        <f t="shared" si="1"/>
        <v>6.25</v>
      </c>
    </row>
    <row r="9" spans="1:6">
      <c r="A9" s="11">
        <v>8</v>
      </c>
      <c r="B9" t="s">
        <v>85</v>
      </c>
      <c r="C9" s="11">
        <v>25</v>
      </c>
      <c r="D9" s="27">
        <f t="shared" si="0"/>
        <v>39.0625</v>
      </c>
      <c r="E9" s="12">
        <f t="shared" si="1"/>
        <v>7.8125</v>
      </c>
    </row>
    <row r="10" spans="1:6">
      <c r="A10" s="11">
        <v>9</v>
      </c>
      <c r="B10" t="s">
        <v>86</v>
      </c>
      <c r="C10" s="11">
        <v>23</v>
      </c>
      <c r="D10" s="27">
        <f t="shared" si="0"/>
        <v>35.9375</v>
      </c>
      <c r="E10" s="12">
        <f t="shared" si="1"/>
        <v>7.1875</v>
      </c>
    </row>
    <row r="11" spans="1:6">
      <c r="A11" s="11">
        <v>10</v>
      </c>
      <c r="B11" t="s">
        <v>87</v>
      </c>
      <c r="C11" s="11">
        <v>24</v>
      </c>
      <c r="D11" s="27">
        <f t="shared" si="0"/>
        <v>37.5</v>
      </c>
      <c r="E11" s="12">
        <f t="shared" si="1"/>
        <v>7.5</v>
      </c>
    </row>
    <row r="12" spans="1:6">
      <c r="A12" s="11">
        <v>11</v>
      </c>
      <c r="B12" t="s">
        <v>88</v>
      </c>
      <c r="C12" s="11">
        <v>28</v>
      </c>
      <c r="D12" s="27">
        <f t="shared" si="0"/>
        <v>43.75</v>
      </c>
      <c r="E12" s="12">
        <f t="shared" si="1"/>
        <v>8.75</v>
      </c>
    </row>
    <row r="13" spans="1:6">
      <c r="A13" s="11">
        <v>12</v>
      </c>
      <c r="B13" t="s">
        <v>89</v>
      </c>
      <c r="C13" s="11">
        <v>25</v>
      </c>
      <c r="D13" s="27">
        <f t="shared" si="0"/>
        <v>39.0625</v>
      </c>
      <c r="E13" s="12">
        <f t="shared" si="1"/>
        <v>7.8125</v>
      </c>
    </row>
    <row r="14" spans="1:6">
      <c r="A14" s="11">
        <v>13</v>
      </c>
      <c r="B14" t="s">
        <v>90</v>
      </c>
      <c r="C14" s="11">
        <v>22</v>
      </c>
      <c r="D14" s="27">
        <f t="shared" si="0"/>
        <v>34.375</v>
      </c>
      <c r="E14" s="12">
        <f t="shared" si="1"/>
        <v>6.875</v>
      </c>
    </row>
    <row r="15" spans="1:6">
      <c r="A15" s="11">
        <v>14</v>
      </c>
      <c r="B15" t="s">
        <v>91</v>
      </c>
      <c r="C15" s="11">
        <v>21</v>
      </c>
      <c r="D15" s="27">
        <f t="shared" si="0"/>
        <v>32.8125</v>
      </c>
      <c r="E15" s="12">
        <f t="shared" si="1"/>
        <v>6.5625</v>
      </c>
    </row>
    <row r="16" spans="1:6">
      <c r="A16" s="11">
        <v>15</v>
      </c>
      <c r="B16" t="s">
        <v>92</v>
      </c>
      <c r="C16" s="11">
        <v>23</v>
      </c>
      <c r="D16" s="27">
        <f t="shared" si="0"/>
        <v>35.9375</v>
      </c>
      <c r="E16" s="12">
        <f t="shared" si="1"/>
        <v>7.1875</v>
      </c>
    </row>
    <row r="17" spans="1:6">
      <c r="A17" s="11">
        <v>16</v>
      </c>
      <c r="B17" t="s">
        <v>93</v>
      </c>
      <c r="C17" s="11">
        <v>15</v>
      </c>
      <c r="D17" s="27">
        <f t="shared" si="0"/>
        <v>23.4375</v>
      </c>
      <c r="E17" s="12">
        <f t="shared" si="1"/>
        <v>4.6875</v>
      </c>
    </row>
    <row r="18" spans="1:6">
      <c r="A18" s="11">
        <v>17</v>
      </c>
      <c r="B18" t="s">
        <v>94</v>
      </c>
      <c r="C18" s="11">
        <v>0</v>
      </c>
      <c r="D18" s="27">
        <f t="shared" si="0"/>
        <v>0</v>
      </c>
      <c r="E18" s="12">
        <f t="shared" si="1"/>
        <v>0</v>
      </c>
      <c r="F18" t="s">
        <v>439</v>
      </c>
    </row>
    <row r="19" spans="1:6">
      <c r="A19" s="11">
        <v>18</v>
      </c>
      <c r="B19" t="s">
        <v>95</v>
      </c>
      <c r="C19" s="11">
        <v>23</v>
      </c>
      <c r="D19" s="27">
        <f t="shared" si="0"/>
        <v>35.9375</v>
      </c>
      <c r="E19" s="12">
        <f t="shared" si="1"/>
        <v>7.1875</v>
      </c>
    </row>
    <row r="20" spans="1:6">
      <c r="A20" s="11">
        <v>19</v>
      </c>
      <c r="B20" t="s">
        <v>96</v>
      </c>
      <c r="C20" s="11">
        <v>23</v>
      </c>
      <c r="D20" s="27">
        <f t="shared" si="0"/>
        <v>35.9375</v>
      </c>
      <c r="E20" s="12">
        <f t="shared" si="1"/>
        <v>7.1875</v>
      </c>
    </row>
    <row r="21" spans="1:6">
      <c r="A21" s="11">
        <v>20</v>
      </c>
      <c r="B21" t="s">
        <v>97</v>
      </c>
      <c r="C21" s="11">
        <v>27</v>
      </c>
      <c r="D21" s="27">
        <f t="shared" si="0"/>
        <v>42.1875</v>
      </c>
      <c r="E21" s="12">
        <f t="shared" si="1"/>
        <v>8.4375</v>
      </c>
    </row>
    <row r="22" spans="1:6">
      <c r="A22" s="11">
        <v>21</v>
      </c>
      <c r="B22" t="s">
        <v>98</v>
      </c>
      <c r="C22" s="11">
        <v>27</v>
      </c>
      <c r="D22" s="27">
        <f t="shared" si="0"/>
        <v>42.1875</v>
      </c>
      <c r="E22" s="12">
        <f t="shared" si="1"/>
        <v>8.4375</v>
      </c>
    </row>
    <row r="23" spans="1:6">
      <c r="A23" s="11">
        <v>22</v>
      </c>
      <c r="B23" t="s">
        <v>99</v>
      </c>
      <c r="C23" s="11">
        <v>24</v>
      </c>
      <c r="D23" s="27">
        <f t="shared" si="0"/>
        <v>37.5</v>
      </c>
      <c r="E23" s="12">
        <f t="shared" si="1"/>
        <v>7.5</v>
      </c>
    </row>
    <row r="24" spans="1:6">
      <c r="A24" s="11">
        <v>23</v>
      </c>
      <c r="B24" t="s">
        <v>100</v>
      </c>
      <c r="C24" s="11">
        <v>0</v>
      </c>
      <c r="D24" s="27">
        <f t="shared" si="0"/>
        <v>0</v>
      </c>
      <c r="E24" s="12">
        <f t="shared" si="1"/>
        <v>0</v>
      </c>
      <c r="F24" t="s">
        <v>439</v>
      </c>
    </row>
    <row r="25" spans="1:6">
      <c r="A25" s="11">
        <v>24</v>
      </c>
      <c r="B25" t="s">
        <v>101</v>
      </c>
      <c r="C25" s="11">
        <v>20</v>
      </c>
      <c r="D25" s="27">
        <f t="shared" si="0"/>
        <v>31.25</v>
      </c>
      <c r="E25" s="12">
        <f t="shared" si="1"/>
        <v>6.25</v>
      </c>
    </row>
    <row r="26" spans="1:6">
      <c r="A26" s="11">
        <v>25</v>
      </c>
      <c r="B26" t="s">
        <v>102</v>
      </c>
      <c r="C26" s="11">
        <v>26</v>
      </c>
      <c r="D26" s="27">
        <f t="shared" si="0"/>
        <v>40.625</v>
      </c>
      <c r="E26" s="12">
        <f t="shared" si="1"/>
        <v>8.125</v>
      </c>
    </row>
    <row r="27" spans="1:6">
      <c r="A27" s="11">
        <v>26</v>
      </c>
      <c r="B27" t="s">
        <v>103</v>
      </c>
      <c r="C27" s="11">
        <v>25</v>
      </c>
      <c r="D27" s="27">
        <f t="shared" si="0"/>
        <v>39.0625</v>
      </c>
      <c r="E27" s="12">
        <f t="shared" si="1"/>
        <v>7.8125</v>
      </c>
    </row>
    <row r="28" spans="1:6">
      <c r="A28" s="11">
        <v>27</v>
      </c>
      <c r="B28" t="s">
        <v>104</v>
      </c>
      <c r="C28" s="11">
        <v>23</v>
      </c>
      <c r="D28" s="27">
        <f t="shared" si="0"/>
        <v>35.9375</v>
      </c>
      <c r="E28" s="12">
        <f t="shared" si="1"/>
        <v>7.1875</v>
      </c>
    </row>
    <row r="29" spans="1:6">
      <c r="A29" s="11">
        <v>28</v>
      </c>
      <c r="B29" t="s">
        <v>105</v>
      </c>
      <c r="C29" s="11">
        <v>13</v>
      </c>
      <c r="D29" s="27">
        <f t="shared" si="0"/>
        <v>20.3125</v>
      </c>
      <c r="E29" s="12">
        <f t="shared" si="1"/>
        <v>4.0625</v>
      </c>
    </row>
    <row r="30" spans="1:6">
      <c r="A30" s="11">
        <v>29</v>
      </c>
      <c r="B30" t="s">
        <v>106</v>
      </c>
      <c r="C30" s="11">
        <v>23</v>
      </c>
      <c r="D30" s="27">
        <f t="shared" si="0"/>
        <v>35.9375</v>
      </c>
      <c r="E30" s="12">
        <f t="shared" si="1"/>
        <v>7.1875</v>
      </c>
    </row>
    <row r="31" spans="1:6">
      <c r="A31" s="11">
        <v>30</v>
      </c>
      <c r="B31" t="s">
        <v>107</v>
      </c>
      <c r="C31" s="11">
        <v>20</v>
      </c>
      <c r="D31" s="27">
        <f t="shared" si="0"/>
        <v>31.25</v>
      </c>
      <c r="E31" s="12">
        <f t="shared" si="1"/>
        <v>6.25</v>
      </c>
    </row>
    <row r="32" spans="1:6">
      <c r="A32" s="11">
        <v>31</v>
      </c>
      <c r="B32" t="s">
        <v>108</v>
      </c>
      <c r="C32" s="11">
        <v>25</v>
      </c>
      <c r="D32" s="27">
        <f t="shared" si="0"/>
        <v>39.0625</v>
      </c>
      <c r="E32" s="12">
        <f t="shared" si="1"/>
        <v>7.8125</v>
      </c>
    </row>
    <row r="33" spans="1:6">
      <c r="A33" s="11">
        <v>32</v>
      </c>
      <c r="B33" t="s">
        <v>109</v>
      </c>
      <c r="C33" s="11">
        <v>31</v>
      </c>
      <c r="D33" s="27">
        <f t="shared" si="0"/>
        <v>48.4375</v>
      </c>
      <c r="E33" s="12">
        <f t="shared" si="1"/>
        <v>9.6875</v>
      </c>
    </row>
    <row r="34" spans="1:6">
      <c r="A34" s="11">
        <v>33</v>
      </c>
      <c r="B34" t="s">
        <v>111</v>
      </c>
      <c r="C34" s="11">
        <v>26</v>
      </c>
      <c r="D34" s="27">
        <f t="shared" si="0"/>
        <v>40.625</v>
      </c>
      <c r="E34" s="12">
        <f t="shared" si="1"/>
        <v>8.125</v>
      </c>
    </row>
    <row r="35" spans="1:6">
      <c r="A35" s="11">
        <v>34</v>
      </c>
      <c r="B35" t="s">
        <v>112</v>
      </c>
      <c r="C35" s="11">
        <v>26</v>
      </c>
      <c r="D35" s="27">
        <f t="shared" si="0"/>
        <v>40.625</v>
      </c>
      <c r="E35" s="12">
        <f t="shared" si="1"/>
        <v>8.125</v>
      </c>
    </row>
    <row r="36" spans="1:6">
      <c r="A36" s="11">
        <v>35</v>
      </c>
      <c r="B36" t="s">
        <v>113</v>
      </c>
      <c r="C36" s="11">
        <v>25</v>
      </c>
      <c r="D36" s="27">
        <f t="shared" si="0"/>
        <v>39.0625</v>
      </c>
      <c r="E36" s="12">
        <f t="shared" si="1"/>
        <v>7.8125</v>
      </c>
    </row>
    <row r="37" spans="1:6">
      <c r="A37" s="11">
        <v>36</v>
      </c>
      <c r="B37" t="s">
        <v>114</v>
      </c>
      <c r="C37" s="11">
        <v>28</v>
      </c>
      <c r="D37" s="27">
        <f t="shared" si="0"/>
        <v>43.75</v>
      </c>
      <c r="E37" s="12">
        <f t="shared" si="1"/>
        <v>8.75</v>
      </c>
    </row>
    <row r="38" spans="1:6">
      <c r="A38" s="11">
        <v>37</v>
      </c>
      <c r="B38" t="s">
        <v>115</v>
      </c>
      <c r="C38" s="11">
        <v>0</v>
      </c>
      <c r="D38" s="27">
        <f t="shared" si="0"/>
        <v>0</v>
      </c>
      <c r="E38" s="12">
        <f t="shared" si="1"/>
        <v>0</v>
      </c>
      <c r="F38" t="s">
        <v>439</v>
      </c>
    </row>
    <row r="39" spans="1:6">
      <c r="A39" s="11">
        <v>38</v>
      </c>
      <c r="B39" t="s">
        <v>116</v>
      </c>
      <c r="C39" s="11">
        <v>25</v>
      </c>
      <c r="D39" s="27">
        <f t="shared" si="0"/>
        <v>39.0625</v>
      </c>
      <c r="E39" s="12">
        <f t="shared" si="1"/>
        <v>7.8125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2" sqref="D2:D36"/>
    </sheetView>
  </sheetViews>
  <sheetFormatPr baseColWidth="10" defaultRowHeight="15"/>
  <cols>
    <col min="1" max="1" width="6.140625" customWidth="1"/>
    <col min="2" max="2" width="33.42578125" customWidth="1"/>
    <col min="3" max="3" width="9.28515625" style="11" customWidth="1"/>
    <col min="4" max="4" width="8.7109375" customWidth="1"/>
    <col min="5" max="5" width="9" customWidth="1"/>
  </cols>
  <sheetData>
    <row r="1" spans="1:6">
      <c r="A1" s="3" t="s">
        <v>1</v>
      </c>
      <c r="B1" s="3" t="s">
        <v>2</v>
      </c>
      <c r="C1" s="28" t="s">
        <v>430</v>
      </c>
      <c r="D1" s="28" t="s">
        <v>431</v>
      </c>
      <c r="E1" s="36">
        <v>0.2</v>
      </c>
    </row>
    <row r="2" spans="1:6">
      <c r="A2" s="3">
        <v>1</v>
      </c>
      <c r="B2" s="1" t="s">
        <v>290</v>
      </c>
      <c r="C2" s="11">
        <v>15</v>
      </c>
      <c r="D2" s="27">
        <f>(50*C2)/41</f>
        <v>18.292682926829269</v>
      </c>
      <c r="E2" s="12">
        <f>D2*20%</f>
        <v>3.6585365853658538</v>
      </c>
    </row>
    <row r="3" spans="1:6">
      <c r="A3" s="3">
        <v>2</v>
      </c>
      <c r="B3" s="1" t="s">
        <v>291</v>
      </c>
      <c r="C3" s="11">
        <v>15</v>
      </c>
      <c r="D3" s="27">
        <f t="shared" ref="D3:D36" si="0">(50*C3)/41</f>
        <v>18.292682926829269</v>
      </c>
      <c r="E3" s="12">
        <f t="shared" ref="E3:E36" si="1">D3*20%</f>
        <v>3.6585365853658538</v>
      </c>
    </row>
    <row r="4" spans="1:6">
      <c r="A4" s="3">
        <v>3</v>
      </c>
      <c r="B4" s="1" t="s">
        <v>292</v>
      </c>
      <c r="C4" s="11">
        <v>17</v>
      </c>
      <c r="D4" s="27">
        <f t="shared" si="0"/>
        <v>20.73170731707317</v>
      </c>
      <c r="E4" s="12">
        <f t="shared" si="1"/>
        <v>4.1463414634146343</v>
      </c>
    </row>
    <row r="5" spans="1:6">
      <c r="A5" s="3">
        <v>4</v>
      </c>
      <c r="B5" s="1" t="s">
        <v>293</v>
      </c>
      <c r="C5" s="11">
        <v>10</v>
      </c>
      <c r="D5" s="27">
        <f t="shared" si="0"/>
        <v>12.195121951219512</v>
      </c>
      <c r="E5" s="12">
        <f t="shared" si="1"/>
        <v>2.4390243902439028</v>
      </c>
    </row>
    <row r="6" spans="1:6">
      <c r="A6" s="3">
        <v>5</v>
      </c>
      <c r="B6" s="1" t="s">
        <v>294</v>
      </c>
      <c r="C6" s="11">
        <v>25</v>
      </c>
      <c r="D6" s="27">
        <f t="shared" si="0"/>
        <v>30.487804878048781</v>
      </c>
      <c r="E6" s="12">
        <f t="shared" si="1"/>
        <v>6.0975609756097562</v>
      </c>
    </row>
    <row r="7" spans="1:6">
      <c r="A7" s="3">
        <v>6</v>
      </c>
      <c r="B7" s="1" t="s">
        <v>295</v>
      </c>
      <c r="C7" s="11">
        <v>18</v>
      </c>
      <c r="D7" s="27">
        <f t="shared" si="0"/>
        <v>21.951219512195124</v>
      </c>
      <c r="E7" s="12">
        <f t="shared" si="1"/>
        <v>4.3902439024390247</v>
      </c>
    </row>
    <row r="8" spans="1:6">
      <c r="A8" s="3">
        <v>8</v>
      </c>
      <c r="B8" s="1" t="s">
        <v>296</v>
      </c>
      <c r="C8" s="11">
        <v>17</v>
      </c>
      <c r="D8" s="27">
        <f t="shared" si="0"/>
        <v>20.73170731707317</v>
      </c>
      <c r="E8" s="12">
        <f t="shared" si="1"/>
        <v>4.1463414634146343</v>
      </c>
    </row>
    <row r="9" spans="1:6">
      <c r="A9" s="3">
        <v>9</v>
      </c>
      <c r="B9" s="1" t="s">
        <v>297</v>
      </c>
      <c r="C9" s="11">
        <v>23</v>
      </c>
      <c r="D9" s="27">
        <f t="shared" si="0"/>
        <v>28.048780487804876</v>
      </c>
      <c r="E9" s="12">
        <f t="shared" si="1"/>
        <v>5.6097560975609753</v>
      </c>
    </row>
    <row r="10" spans="1:6">
      <c r="A10" s="3">
        <v>10</v>
      </c>
      <c r="B10" s="1" t="s">
        <v>298</v>
      </c>
      <c r="C10" s="11">
        <v>23</v>
      </c>
      <c r="D10" s="27">
        <f t="shared" si="0"/>
        <v>28.048780487804876</v>
      </c>
      <c r="E10" s="12">
        <f t="shared" si="1"/>
        <v>5.6097560975609753</v>
      </c>
    </row>
    <row r="11" spans="1:6">
      <c r="A11" s="3">
        <v>11</v>
      </c>
      <c r="B11" s="1" t="s">
        <v>299</v>
      </c>
      <c r="C11" s="11">
        <v>31</v>
      </c>
      <c r="D11" s="27">
        <f t="shared" si="0"/>
        <v>37.804878048780488</v>
      </c>
      <c r="E11" s="12">
        <f t="shared" si="1"/>
        <v>7.5609756097560981</v>
      </c>
    </row>
    <row r="12" spans="1:6">
      <c r="A12" s="3">
        <v>12</v>
      </c>
      <c r="B12" s="1" t="s">
        <v>300</v>
      </c>
      <c r="C12" s="11">
        <v>18</v>
      </c>
      <c r="D12" s="27">
        <f t="shared" si="0"/>
        <v>21.951219512195124</v>
      </c>
      <c r="E12" s="12">
        <f t="shared" si="1"/>
        <v>4.3902439024390247</v>
      </c>
    </row>
    <row r="13" spans="1:6">
      <c r="A13" s="3">
        <v>13</v>
      </c>
      <c r="B13" s="1" t="s">
        <v>301</v>
      </c>
      <c r="C13" s="11">
        <v>20</v>
      </c>
      <c r="D13" s="27">
        <f t="shared" si="0"/>
        <v>24.390243902439025</v>
      </c>
      <c r="E13" s="12">
        <f t="shared" si="1"/>
        <v>4.8780487804878057</v>
      </c>
    </row>
    <row r="14" spans="1:6">
      <c r="A14" s="3">
        <v>16</v>
      </c>
      <c r="B14" s="1" t="s">
        <v>302</v>
      </c>
      <c r="C14" s="11">
        <v>10</v>
      </c>
      <c r="D14" s="27">
        <f t="shared" si="0"/>
        <v>12.195121951219512</v>
      </c>
      <c r="E14" s="12">
        <f t="shared" si="1"/>
        <v>2.4390243902439028</v>
      </c>
      <c r="F14" t="s">
        <v>439</v>
      </c>
    </row>
    <row r="15" spans="1:6">
      <c r="A15" s="3">
        <v>17</v>
      </c>
      <c r="B15" s="1" t="s">
        <v>303</v>
      </c>
      <c r="C15" s="11">
        <v>24</v>
      </c>
      <c r="D15" s="27">
        <f t="shared" si="0"/>
        <v>29.26829268292683</v>
      </c>
      <c r="E15" s="12">
        <f t="shared" si="1"/>
        <v>5.8536585365853666</v>
      </c>
    </row>
    <row r="16" spans="1:6">
      <c r="A16" s="3">
        <v>18</v>
      </c>
      <c r="B16" s="1" t="s">
        <v>304</v>
      </c>
      <c r="C16" s="11">
        <v>19</v>
      </c>
      <c r="D16" s="27">
        <f t="shared" si="0"/>
        <v>23.170731707317074</v>
      </c>
      <c r="E16" s="12">
        <f t="shared" si="1"/>
        <v>4.6341463414634152</v>
      </c>
    </row>
    <row r="17" spans="1:6">
      <c r="A17" s="3">
        <v>19</v>
      </c>
      <c r="B17" s="1" t="s">
        <v>305</v>
      </c>
      <c r="C17" s="11">
        <v>18</v>
      </c>
      <c r="D17" s="27">
        <f t="shared" si="0"/>
        <v>21.951219512195124</v>
      </c>
      <c r="E17" s="12">
        <f t="shared" si="1"/>
        <v>4.3902439024390247</v>
      </c>
    </row>
    <row r="18" spans="1:6">
      <c r="A18" s="3">
        <v>20</v>
      </c>
      <c r="B18" s="1" t="s">
        <v>306</v>
      </c>
      <c r="C18" s="11">
        <v>19</v>
      </c>
      <c r="D18" s="27">
        <f t="shared" si="0"/>
        <v>23.170731707317074</v>
      </c>
      <c r="E18" s="12">
        <f t="shared" si="1"/>
        <v>4.6341463414634152</v>
      </c>
    </row>
    <row r="19" spans="1:6">
      <c r="A19" s="3">
        <v>21</v>
      </c>
      <c r="B19" s="1" t="s">
        <v>307</v>
      </c>
      <c r="C19" s="11">
        <v>27</v>
      </c>
      <c r="D19" s="27">
        <f t="shared" si="0"/>
        <v>32.926829268292686</v>
      </c>
      <c r="E19" s="12">
        <f t="shared" si="1"/>
        <v>6.5853658536585371</v>
      </c>
    </row>
    <row r="20" spans="1:6">
      <c r="A20" s="3">
        <v>22</v>
      </c>
      <c r="B20" s="1" t="s">
        <v>308</v>
      </c>
      <c r="C20" s="11">
        <v>23</v>
      </c>
      <c r="D20" s="27">
        <f t="shared" si="0"/>
        <v>28.048780487804876</v>
      </c>
      <c r="E20" s="12">
        <f t="shared" si="1"/>
        <v>5.6097560975609753</v>
      </c>
    </row>
    <row r="21" spans="1:6">
      <c r="A21" s="3">
        <v>23</v>
      </c>
      <c r="B21" s="1" t="s">
        <v>309</v>
      </c>
      <c r="C21" s="11">
        <v>10</v>
      </c>
      <c r="D21" s="27">
        <f t="shared" si="0"/>
        <v>12.195121951219512</v>
      </c>
      <c r="E21" s="12">
        <f t="shared" si="1"/>
        <v>2.4390243902439028</v>
      </c>
      <c r="F21" t="s">
        <v>439</v>
      </c>
    </row>
    <row r="22" spans="1:6">
      <c r="A22" s="3">
        <v>24</v>
      </c>
      <c r="B22" s="1" t="s">
        <v>310</v>
      </c>
      <c r="C22" s="11">
        <v>23</v>
      </c>
      <c r="D22" s="27">
        <f t="shared" si="0"/>
        <v>28.048780487804876</v>
      </c>
      <c r="E22" s="12">
        <f t="shared" si="1"/>
        <v>5.6097560975609753</v>
      </c>
    </row>
    <row r="23" spans="1:6">
      <c r="A23" s="3">
        <v>25</v>
      </c>
      <c r="B23" s="1" t="s">
        <v>311</v>
      </c>
      <c r="C23" s="11">
        <v>26</v>
      </c>
      <c r="D23" s="27">
        <f t="shared" si="0"/>
        <v>31.707317073170731</v>
      </c>
      <c r="E23" s="12">
        <f t="shared" si="1"/>
        <v>6.3414634146341466</v>
      </c>
    </row>
    <row r="24" spans="1:6">
      <c r="A24" s="3">
        <v>26</v>
      </c>
      <c r="B24" s="1" t="s">
        <v>312</v>
      </c>
      <c r="C24" s="11">
        <v>18</v>
      </c>
      <c r="D24" s="27">
        <f t="shared" si="0"/>
        <v>21.951219512195124</v>
      </c>
      <c r="E24" s="12">
        <f t="shared" si="1"/>
        <v>4.3902439024390247</v>
      </c>
    </row>
    <row r="25" spans="1:6">
      <c r="A25" s="3">
        <v>27</v>
      </c>
      <c r="B25" s="1" t="s">
        <v>313</v>
      </c>
      <c r="C25" s="11">
        <v>19</v>
      </c>
      <c r="D25" s="27">
        <f t="shared" si="0"/>
        <v>23.170731707317074</v>
      </c>
      <c r="E25" s="12">
        <f t="shared" si="1"/>
        <v>4.6341463414634152</v>
      </c>
    </row>
    <row r="26" spans="1:6">
      <c r="A26" s="3">
        <v>28</v>
      </c>
      <c r="B26" s="1" t="s">
        <v>314</v>
      </c>
      <c r="C26" s="11">
        <v>10</v>
      </c>
      <c r="D26" s="27">
        <f t="shared" si="0"/>
        <v>12.195121951219512</v>
      </c>
      <c r="E26" s="12">
        <f t="shared" si="1"/>
        <v>2.4390243902439028</v>
      </c>
      <c r="F26" t="s">
        <v>438</v>
      </c>
    </row>
    <row r="27" spans="1:6">
      <c r="A27" s="3">
        <v>29</v>
      </c>
      <c r="B27" s="1" t="s">
        <v>315</v>
      </c>
      <c r="C27" s="11">
        <v>25</v>
      </c>
      <c r="D27" s="27">
        <f t="shared" si="0"/>
        <v>30.487804878048781</v>
      </c>
      <c r="E27" s="12">
        <f t="shared" si="1"/>
        <v>6.0975609756097562</v>
      </c>
    </row>
    <row r="28" spans="1:6">
      <c r="A28" s="3">
        <v>30</v>
      </c>
      <c r="B28" s="1" t="s">
        <v>316</v>
      </c>
      <c r="C28" s="11">
        <v>19</v>
      </c>
      <c r="D28" s="27">
        <f t="shared" si="0"/>
        <v>23.170731707317074</v>
      </c>
      <c r="E28" s="12">
        <f t="shared" si="1"/>
        <v>4.6341463414634152</v>
      </c>
    </row>
    <row r="29" spans="1:6">
      <c r="A29" s="3">
        <v>31</v>
      </c>
      <c r="B29" s="1" t="s">
        <v>317</v>
      </c>
      <c r="C29" s="11">
        <v>17</v>
      </c>
      <c r="D29" s="27">
        <f t="shared" si="0"/>
        <v>20.73170731707317</v>
      </c>
      <c r="E29" s="12">
        <f t="shared" si="1"/>
        <v>4.1463414634146343</v>
      </c>
    </row>
    <row r="30" spans="1:6">
      <c r="A30" s="3">
        <v>32</v>
      </c>
      <c r="B30" s="1" t="s">
        <v>318</v>
      </c>
      <c r="C30" s="11">
        <v>10</v>
      </c>
      <c r="D30" s="27">
        <f t="shared" si="0"/>
        <v>12.195121951219512</v>
      </c>
      <c r="E30" s="12">
        <f t="shared" si="1"/>
        <v>2.4390243902439028</v>
      </c>
      <c r="F30" t="s">
        <v>438</v>
      </c>
    </row>
    <row r="31" spans="1:6">
      <c r="A31" s="3">
        <v>33</v>
      </c>
      <c r="B31" s="1" t="s">
        <v>319</v>
      </c>
      <c r="C31" s="11">
        <v>20</v>
      </c>
      <c r="D31" s="27">
        <f t="shared" si="0"/>
        <v>24.390243902439025</v>
      </c>
      <c r="E31" s="12">
        <f t="shared" si="1"/>
        <v>4.8780487804878057</v>
      </c>
    </row>
    <row r="32" spans="1:6">
      <c r="A32" s="3">
        <v>34</v>
      </c>
      <c r="B32" s="1" t="s">
        <v>320</v>
      </c>
      <c r="C32" s="11">
        <v>21</v>
      </c>
      <c r="D32" s="27">
        <f t="shared" si="0"/>
        <v>25.609756097560975</v>
      </c>
      <c r="E32" s="12">
        <f t="shared" si="1"/>
        <v>5.1219512195121952</v>
      </c>
    </row>
    <row r="33" spans="1:6">
      <c r="A33" s="3">
        <v>35</v>
      </c>
      <c r="B33" s="1" t="s">
        <v>321</v>
      </c>
      <c r="C33" s="11">
        <v>10</v>
      </c>
      <c r="D33" s="27">
        <f t="shared" si="0"/>
        <v>12.195121951219512</v>
      </c>
      <c r="E33" s="12">
        <f t="shared" si="1"/>
        <v>2.4390243902439028</v>
      </c>
      <c r="F33" t="s">
        <v>440</v>
      </c>
    </row>
    <row r="34" spans="1:6">
      <c r="A34" s="3">
        <v>36</v>
      </c>
      <c r="B34" s="1" t="s">
        <v>392</v>
      </c>
      <c r="C34" s="11">
        <v>18</v>
      </c>
      <c r="D34" s="27">
        <f t="shared" si="0"/>
        <v>21.951219512195124</v>
      </c>
      <c r="E34" s="12">
        <f t="shared" si="1"/>
        <v>4.3902439024390247</v>
      </c>
    </row>
    <row r="35" spans="1:6">
      <c r="A35" s="3">
        <v>37</v>
      </c>
      <c r="B35" s="1" t="s">
        <v>394</v>
      </c>
      <c r="C35" s="11">
        <v>17</v>
      </c>
      <c r="D35" s="27">
        <f t="shared" si="0"/>
        <v>20.73170731707317</v>
      </c>
      <c r="E35" s="12">
        <f t="shared" si="1"/>
        <v>4.1463414634146343</v>
      </c>
    </row>
    <row r="36" spans="1:6">
      <c r="A36" s="1">
        <v>38</v>
      </c>
      <c r="B36" s="1" t="s">
        <v>420</v>
      </c>
      <c r="C36" s="11">
        <v>10</v>
      </c>
      <c r="D36" s="27">
        <f t="shared" si="0"/>
        <v>12.195121951219512</v>
      </c>
      <c r="E36" s="12">
        <f t="shared" si="1"/>
        <v>2.4390243902439028</v>
      </c>
      <c r="F36" t="s">
        <v>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D2" sqref="D2:D46"/>
    </sheetView>
  </sheetViews>
  <sheetFormatPr baseColWidth="10" defaultRowHeight="15"/>
  <cols>
    <col min="1" max="1" width="6.28515625" customWidth="1"/>
    <col min="2" max="2" width="35.85546875" customWidth="1"/>
    <col min="3" max="3" width="9" style="11" customWidth="1"/>
    <col min="4" max="4" width="9.42578125" customWidth="1"/>
    <col min="5" max="5" width="8.85546875" customWidth="1"/>
  </cols>
  <sheetData>
    <row r="1" spans="1:6">
      <c r="A1" s="17" t="s">
        <v>1</v>
      </c>
      <c r="B1" s="17" t="s">
        <v>2</v>
      </c>
      <c r="C1" s="28" t="s">
        <v>430</v>
      </c>
      <c r="D1" s="28" t="s">
        <v>431</v>
      </c>
      <c r="E1" s="36">
        <v>0.2</v>
      </c>
    </row>
    <row r="2" spans="1:6">
      <c r="A2" s="17">
        <v>1</v>
      </c>
      <c r="B2" s="16" t="s">
        <v>204</v>
      </c>
      <c r="C2" s="11">
        <v>17</v>
      </c>
      <c r="D2" s="27">
        <f>(50*C2)/31</f>
        <v>27.419354838709676</v>
      </c>
      <c r="E2" s="12">
        <f>D2*20%</f>
        <v>5.4838709677419359</v>
      </c>
    </row>
    <row r="3" spans="1:6">
      <c r="A3" s="17">
        <v>2</v>
      </c>
      <c r="B3" s="16" t="s">
        <v>205</v>
      </c>
      <c r="C3" s="11">
        <v>10</v>
      </c>
      <c r="D3" s="27">
        <f t="shared" ref="D3:D46" si="0">(50*C3)/31</f>
        <v>16.129032258064516</v>
      </c>
      <c r="E3" s="12">
        <f t="shared" ref="E3:E46" si="1">D3*20%</f>
        <v>3.2258064516129035</v>
      </c>
      <c r="F3" t="s">
        <v>439</v>
      </c>
    </row>
    <row r="4" spans="1:6">
      <c r="A4" s="17">
        <v>3</v>
      </c>
      <c r="B4" s="16" t="s">
        <v>206</v>
      </c>
      <c r="C4" s="11">
        <v>10</v>
      </c>
      <c r="D4" s="27">
        <f t="shared" si="0"/>
        <v>16.129032258064516</v>
      </c>
      <c r="E4" s="12">
        <f t="shared" si="1"/>
        <v>3.2258064516129035</v>
      </c>
      <c r="F4" t="s">
        <v>439</v>
      </c>
    </row>
    <row r="5" spans="1:6">
      <c r="A5" s="17">
        <v>4</v>
      </c>
      <c r="B5" s="16" t="s">
        <v>207</v>
      </c>
      <c r="C5" s="11">
        <v>15</v>
      </c>
      <c r="D5" s="27">
        <f t="shared" si="0"/>
        <v>24.193548387096776</v>
      </c>
      <c r="E5" s="12">
        <f t="shared" si="1"/>
        <v>4.8387096774193559</v>
      </c>
    </row>
    <row r="6" spans="1:6">
      <c r="A6" s="17">
        <v>5</v>
      </c>
      <c r="B6" s="16" t="s">
        <v>208</v>
      </c>
      <c r="C6" s="11">
        <v>22</v>
      </c>
      <c r="D6" s="27">
        <f t="shared" si="0"/>
        <v>35.483870967741936</v>
      </c>
      <c r="E6" s="12">
        <f t="shared" si="1"/>
        <v>7.0967741935483879</v>
      </c>
    </row>
    <row r="7" spans="1:6">
      <c r="A7" s="17">
        <v>6</v>
      </c>
      <c r="B7" s="16" t="s">
        <v>209</v>
      </c>
      <c r="C7" s="11">
        <v>21</v>
      </c>
      <c r="D7" s="27">
        <f t="shared" si="0"/>
        <v>33.87096774193548</v>
      </c>
      <c r="E7" s="12">
        <f t="shared" si="1"/>
        <v>6.7741935483870961</v>
      </c>
    </row>
    <row r="8" spans="1:6">
      <c r="A8" s="17">
        <v>7</v>
      </c>
      <c r="B8" s="16" t="s">
        <v>210</v>
      </c>
      <c r="C8" s="11">
        <v>21</v>
      </c>
      <c r="D8" s="27">
        <f t="shared" si="0"/>
        <v>33.87096774193548</v>
      </c>
      <c r="E8" s="12">
        <f t="shared" si="1"/>
        <v>6.7741935483870961</v>
      </c>
    </row>
    <row r="9" spans="1:6">
      <c r="A9" s="17">
        <v>8</v>
      </c>
      <c r="B9" s="16" t="s">
        <v>211</v>
      </c>
      <c r="C9" s="11">
        <v>18</v>
      </c>
      <c r="D9" s="27">
        <f t="shared" si="0"/>
        <v>29.032258064516128</v>
      </c>
      <c r="E9" s="12">
        <f t="shared" si="1"/>
        <v>5.806451612903226</v>
      </c>
    </row>
    <row r="10" spans="1:6">
      <c r="A10" s="17">
        <v>9</v>
      </c>
      <c r="B10" s="16" t="s">
        <v>212</v>
      </c>
      <c r="C10" s="11">
        <v>22</v>
      </c>
      <c r="D10" s="27">
        <f t="shared" si="0"/>
        <v>35.483870967741936</v>
      </c>
      <c r="E10" s="12">
        <f t="shared" si="1"/>
        <v>7.0967741935483879</v>
      </c>
    </row>
    <row r="11" spans="1:6">
      <c r="A11" s="17">
        <v>10</v>
      </c>
      <c r="B11" s="16" t="s">
        <v>213</v>
      </c>
      <c r="C11" s="11">
        <v>9</v>
      </c>
      <c r="D11" s="27">
        <f t="shared" si="0"/>
        <v>14.516129032258064</v>
      </c>
      <c r="E11" s="12">
        <f t="shared" si="1"/>
        <v>2.903225806451613</v>
      </c>
    </row>
    <row r="12" spans="1:6">
      <c r="A12" s="17">
        <v>11</v>
      </c>
      <c r="B12" s="16" t="s">
        <v>214</v>
      </c>
      <c r="C12" s="11">
        <v>16</v>
      </c>
      <c r="D12" s="27">
        <f t="shared" si="0"/>
        <v>25.806451612903224</v>
      </c>
      <c r="E12" s="12">
        <f t="shared" si="1"/>
        <v>5.161290322580645</v>
      </c>
    </row>
    <row r="13" spans="1:6">
      <c r="A13" s="17">
        <v>12</v>
      </c>
      <c r="B13" s="16" t="s">
        <v>215</v>
      </c>
      <c r="C13" s="11">
        <v>18</v>
      </c>
      <c r="D13" s="27">
        <f t="shared" si="0"/>
        <v>29.032258064516128</v>
      </c>
      <c r="E13" s="12">
        <f t="shared" si="1"/>
        <v>5.806451612903226</v>
      </c>
    </row>
    <row r="14" spans="1:6">
      <c r="A14" s="17">
        <v>13</v>
      </c>
      <c r="B14" s="16" t="s">
        <v>216</v>
      </c>
      <c r="C14" s="11">
        <v>21</v>
      </c>
      <c r="D14" s="27">
        <f t="shared" si="0"/>
        <v>33.87096774193548</v>
      </c>
      <c r="E14" s="12">
        <f t="shared" si="1"/>
        <v>6.7741935483870961</v>
      </c>
    </row>
    <row r="15" spans="1:6">
      <c r="A15" s="17">
        <v>14</v>
      </c>
      <c r="B15" s="16" t="s">
        <v>217</v>
      </c>
      <c r="C15" s="11">
        <v>22</v>
      </c>
      <c r="D15" s="27">
        <f t="shared" si="0"/>
        <v>35.483870967741936</v>
      </c>
      <c r="E15" s="12">
        <f t="shared" si="1"/>
        <v>7.0967741935483879</v>
      </c>
    </row>
    <row r="16" spans="1:6">
      <c r="A16" s="17">
        <v>15</v>
      </c>
      <c r="B16" s="16" t="s">
        <v>218</v>
      </c>
      <c r="C16" s="11">
        <v>18</v>
      </c>
      <c r="D16" s="27">
        <f t="shared" si="0"/>
        <v>29.032258064516128</v>
      </c>
      <c r="E16" s="12">
        <f t="shared" si="1"/>
        <v>5.806451612903226</v>
      </c>
    </row>
    <row r="17" spans="1:6">
      <c r="A17" s="17">
        <v>16</v>
      </c>
      <c r="B17" s="16" t="s">
        <v>219</v>
      </c>
      <c r="C17" s="11">
        <v>10</v>
      </c>
      <c r="D17" s="27">
        <f t="shared" si="0"/>
        <v>16.129032258064516</v>
      </c>
      <c r="E17" s="12">
        <f t="shared" si="1"/>
        <v>3.2258064516129035</v>
      </c>
      <c r="F17" t="s">
        <v>439</v>
      </c>
    </row>
    <row r="18" spans="1:6">
      <c r="A18" s="17">
        <v>17</v>
      </c>
      <c r="B18" s="16" t="s">
        <v>220</v>
      </c>
      <c r="C18" s="11">
        <v>26</v>
      </c>
      <c r="D18" s="27">
        <f t="shared" si="0"/>
        <v>41.935483870967744</v>
      </c>
      <c r="E18" s="12">
        <f t="shared" si="1"/>
        <v>8.3870967741935498</v>
      </c>
    </row>
    <row r="19" spans="1:6">
      <c r="A19" s="17">
        <v>18</v>
      </c>
      <c r="B19" s="16" t="s">
        <v>221</v>
      </c>
      <c r="C19" s="11">
        <v>26</v>
      </c>
      <c r="D19" s="27">
        <f t="shared" si="0"/>
        <v>41.935483870967744</v>
      </c>
      <c r="E19" s="12">
        <f t="shared" si="1"/>
        <v>8.3870967741935498</v>
      </c>
    </row>
    <row r="20" spans="1:6">
      <c r="A20" s="17">
        <v>19</v>
      </c>
      <c r="B20" s="16" t="s">
        <v>222</v>
      </c>
      <c r="C20" s="11">
        <v>22</v>
      </c>
      <c r="D20" s="27">
        <f t="shared" si="0"/>
        <v>35.483870967741936</v>
      </c>
      <c r="E20" s="12">
        <f t="shared" si="1"/>
        <v>7.0967741935483879</v>
      </c>
    </row>
    <row r="21" spans="1:6">
      <c r="A21" s="17">
        <v>20</v>
      </c>
      <c r="B21" s="16" t="s">
        <v>223</v>
      </c>
      <c r="C21" s="11">
        <v>22</v>
      </c>
      <c r="D21" s="27">
        <f t="shared" si="0"/>
        <v>35.483870967741936</v>
      </c>
      <c r="E21" s="12">
        <f t="shared" si="1"/>
        <v>7.0967741935483879</v>
      </c>
    </row>
    <row r="22" spans="1:6">
      <c r="A22" s="17">
        <v>21</v>
      </c>
      <c r="B22" s="16" t="s">
        <v>224</v>
      </c>
      <c r="C22" s="11">
        <v>10</v>
      </c>
      <c r="D22" s="27">
        <f t="shared" si="0"/>
        <v>16.129032258064516</v>
      </c>
      <c r="E22" s="12">
        <f t="shared" si="1"/>
        <v>3.2258064516129035</v>
      </c>
      <c r="F22" t="s">
        <v>439</v>
      </c>
    </row>
    <row r="23" spans="1:6">
      <c r="A23" s="17">
        <v>22</v>
      </c>
      <c r="B23" s="16" t="s">
        <v>225</v>
      </c>
      <c r="C23" s="11">
        <v>17</v>
      </c>
      <c r="D23" s="27">
        <f t="shared" si="0"/>
        <v>27.419354838709676</v>
      </c>
      <c r="E23" s="12">
        <f t="shared" si="1"/>
        <v>5.4838709677419359</v>
      </c>
    </row>
    <row r="24" spans="1:6">
      <c r="A24" s="17">
        <v>23</v>
      </c>
      <c r="B24" s="16" t="s">
        <v>226</v>
      </c>
      <c r="C24" s="11">
        <v>14</v>
      </c>
      <c r="D24" s="27">
        <f t="shared" si="0"/>
        <v>22.580645161290324</v>
      </c>
      <c r="E24" s="12">
        <f t="shared" si="1"/>
        <v>4.5161290322580649</v>
      </c>
    </row>
    <row r="25" spans="1:6">
      <c r="A25" s="21">
        <v>24</v>
      </c>
      <c r="B25" s="22" t="s">
        <v>227</v>
      </c>
      <c r="C25" s="11">
        <v>20</v>
      </c>
      <c r="D25" s="27">
        <f t="shared" si="0"/>
        <v>32.258064516129032</v>
      </c>
      <c r="E25" s="12">
        <f t="shared" si="1"/>
        <v>6.4516129032258069</v>
      </c>
    </row>
    <row r="26" spans="1:6">
      <c r="A26" s="17">
        <v>25</v>
      </c>
      <c r="B26" s="16" t="s">
        <v>228</v>
      </c>
      <c r="C26" s="11">
        <v>10</v>
      </c>
      <c r="D26" s="27">
        <f t="shared" si="0"/>
        <v>16.129032258064516</v>
      </c>
      <c r="E26" s="12">
        <f t="shared" si="1"/>
        <v>3.2258064516129035</v>
      </c>
      <c r="F26" t="s">
        <v>439</v>
      </c>
    </row>
    <row r="27" spans="1:6">
      <c r="A27" s="17">
        <v>26</v>
      </c>
      <c r="B27" s="16" t="s">
        <v>229</v>
      </c>
      <c r="C27" s="11">
        <v>26</v>
      </c>
      <c r="D27" s="27">
        <f t="shared" si="0"/>
        <v>41.935483870967744</v>
      </c>
      <c r="E27" s="12">
        <f t="shared" si="1"/>
        <v>8.3870967741935498</v>
      </c>
    </row>
    <row r="28" spans="1:6">
      <c r="A28" s="17">
        <v>27</v>
      </c>
      <c r="B28" s="16" t="s">
        <v>230</v>
      </c>
      <c r="C28" s="11">
        <v>22</v>
      </c>
      <c r="D28" s="27">
        <f t="shared" si="0"/>
        <v>35.483870967741936</v>
      </c>
      <c r="E28" s="12">
        <f t="shared" si="1"/>
        <v>7.0967741935483879</v>
      </c>
    </row>
    <row r="29" spans="1:6">
      <c r="A29" s="17">
        <v>28</v>
      </c>
      <c r="B29" s="16" t="s">
        <v>231</v>
      </c>
      <c r="C29" s="11">
        <v>10</v>
      </c>
      <c r="D29" s="27">
        <f t="shared" si="0"/>
        <v>16.129032258064516</v>
      </c>
      <c r="E29" s="12">
        <f t="shared" si="1"/>
        <v>3.2258064516129035</v>
      </c>
      <c r="F29" t="s">
        <v>439</v>
      </c>
    </row>
    <row r="30" spans="1:6">
      <c r="A30" s="17">
        <v>29</v>
      </c>
      <c r="B30" s="16" t="s">
        <v>232</v>
      </c>
      <c r="C30" s="11">
        <v>18</v>
      </c>
      <c r="D30" s="27">
        <f t="shared" si="0"/>
        <v>29.032258064516128</v>
      </c>
      <c r="E30" s="12">
        <f t="shared" si="1"/>
        <v>5.806451612903226</v>
      </c>
    </row>
    <row r="31" spans="1:6">
      <c r="A31" s="17">
        <v>30</v>
      </c>
      <c r="B31" s="16" t="s">
        <v>233</v>
      </c>
      <c r="C31" s="11">
        <v>19</v>
      </c>
      <c r="D31" s="27">
        <f t="shared" si="0"/>
        <v>30.64516129032258</v>
      </c>
      <c r="E31" s="12">
        <f t="shared" si="1"/>
        <v>6.129032258064516</v>
      </c>
    </row>
    <row r="32" spans="1:6">
      <c r="A32" s="17">
        <v>31</v>
      </c>
      <c r="B32" s="16" t="s">
        <v>234</v>
      </c>
      <c r="C32" s="11">
        <v>19</v>
      </c>
      <c r="D32" s="27">
        <f t="shared" si="0"/>
        <v>30.64516129032258</v>
      </c>
      <c r="E32" s="12">
        <f t="shared" si="1"/>
        <v>6.129032258064516</v>
      </c>
    </row>
    <row r="33" spans="1:6">
      <c r="A33" s="17">
        <v>32</v>
      </c>
      <c r="B33" s="16" t="s">
        <v>235</v>
      </c>
      <c r="C33" s="11">
        <v>21</v>
      </c>
      <c r="D33" s="27">
        <f t="shared" si="0"/>
        <v>33.87096774193548</v>
      </c>
      <c r="E33" s="12">
        <f t="shared" si="1"/>
        <v>6.7741935483870961</v>
      </c>
    </row>
    <row r="34" spans="1:6">
      <c r="A34" s="17">
        <v>33</v>
      </c>
      <c r="B34" s="16" t="s">
        <v>236</v>
      </c>
      <c r="C34" s="11">
        <v>24</v>
      </c>
      <c r="D34" s="27">
        <f t="shared" si="0"/>
        <v>38.70967741935484</v>
      </c>
      <c r="E34" s="12">
        <f t="shared" si="1"/>
        <v>7.741935483870968</v>
      </c>
    </row>
    <row r="35" spans="1:6">
      <c r="A35" s="17">
        <v>34</v>
      </c>
      <c r="B35" s="16" t="s">
        <v>237</v>
      </c>
      <c r="C35" s="11">
        <v>16</v>
      </c>
      <c r="D35" s="27">
        <f t="shared" si="0"/>
        <v>25.806451612903224</v>
      </c>
      <c r="E35" s="12">
        <f t="shared" si="1"/>
        <v>5.161290322580645</v>
      </c>
    </row>
    <row r="36" spans="1:6">
      <c r="A36" s="17">
        <v>35</v>
      </c>
      <c r="B36" s="16" t="s">
        <v>238</v>
      </c>
      <c r="C36" s="11">
        <v>17</v>
      </c>
      <c r="D36" s="27">
        <f t="shared" si="0"/>
        <v>27.419354838709676</v>
      </c>
      <c r="E36" s="12">
        <f t="shared" si="1"/>
        <v>5.4838709677419359</v>
      </c>
    </row>
    <row r="37" spans="1:6">
      <c r="A37" s="17">
        <v>36</v>
      </c>
      <c r="B37" s="16" t="s">
        <v>239</v>
      </c>
      <c r="C37" s="11">
        <v>13</v>
      </c>
      <c r="D37" s="27">
        <f t="shared" si="0"/>
        <v>20.967741935483872</v>
      </c>
      <c r="E37" s="12">
        <f t="shared" si="1"/>
        <v>4.1935483870967749</v>
      </c>
    </row>
    <row r="38" spans="1:6">
      <c r="A38" s="17">
        <v>37</v>
      </c>
      <c r="B38" s="16" t="s">
        <v>240</v>
      </c>
      <c r="C38" s="11">
        <v>10</v>
      </c>
      <c r="D38" s="27">
        <f t="shared" si="0"/>
        <v>16.129032258064516</v>
      </c>
      <c r="E38" s="12">
        <f t="shared" si="1"/>
        <v>3.2258064516129035</v>
      </c>
      <c r="F38" t="s">
        <v>439</v>
      </c>
    </row>
    <row r="39" spans="1:6">
      <c r="A39" s="17">
        <v>38</v>
      </c>
      <c r="B39" s="16" t="s">
        <v>241</v>
      </c>
      <c r="C39" s="11">
        <v>17</v>
      </c>
      <c r="D39" s="27">
        <f t="shared" si="0"/>
        <v>27.419354838709676</v>
      </c>
      <c r="E39" s="12">
        <f t="shared" si="1"/>
        <v>5.4838709677419359</v>
      </c>
    </row>
    <row r="40" spans="1:6">
      <c r="A40" s="17">
        <v>39</v>
      </c>
      <c r="B40" s="16" t="s">
        <v>242</v>
      </c>
      <c r="C40" s="11">
        <v>10</v>
      </c>
      <c r="D40" s="27">
        <f t="shared" si="0"/>
        <v>16.129032258064516</v>
      </c>
      <c r="E40" s="12">
        <f t="shared" si="1"/>
        <v>3.2258064516129035</v>
      </c>
      <c r="F40" t="s">
        <v>439</v>
      </c>
    </row>
    <row r="41" spans="1:6">
      <c r="A41" s="17">
        <v>40</v>
      </c>
      <c r="B41" s="16" t="s">
        <v>243</v>
      </c>
      <c r="C41" s="11">
        <v>20</v>
      </c>
      <c r="D41" s="27">
        <f t="shared" si="0"/>
        <v>32.258064516129032</v>
      </c>
      <c r="E41" s="12">
        <f t="shared" si="1"/>
        <v>6.4516129032258069</v>
      </c>
    </row>
    <row r="42" spans="1:6">
      <c r="A42" s="17">
        <v>41</v>
      </c>
      <c r="B42" s="16" t="s">
        <v>244</v>
      </c>
      <c r="C42" s="11">
        <v>10</v>
      </c>
      <c r="D42" s="27">
        <f t="shared" si="0"/>
        <v>16.129032258064516</v>
      </c>
      <c r="E42" s="12">
        <f t="shared" si="1"/>
        <v>3.2258064516129035</v>
      </c>
      <c r="F42" t="s">
        <v>439</v>
      </c>
    </row>
    <row r="43" spans="1:6">
      <c r="A43" s="17">
        <v>42</v>
      </c>
      <c r="B43" s="16" t="s">
        <v>245</v>
      </c>
      <c r="C43" s="11">
        <v>18</v>
      </c>
      <c r="D43" s="27">
        <f t="shared" si="0"/>
        <v>29.032258064516128</v>
      </c>
      <c r="E43" s="12">
        <f t="shared" si="1"/>
        <v>5.806451612903226</v>
      </c>
    </row>
    <row r="44" spans="1:6">
      <c r="A44" s="17">
        <v>43</v>
      </c>
      <c r="B44" s="16" t="s">
        <v>246</v>
      </c>
      <c r="C44" s="11">
        <v>18</v>
      </c>
      <c r="D44" s="27">
        <f t="shared" si="0"/>
        <v>29.032258064516128</v>
      </c>
      <c r="E44" s="12">
        <f t="shared" si="1"/>
        <v>5.806451612903226</v>
      </c>
    </row>
    <row r="45" spans="1:6">
      <c r="A45" s="17">
        <v>44</v>
      </c>
      <c r="B45" s="16" t="s">
        <v>247</v>
      </c>
      <c r="C45" s="11">
        <v>21</v>
      </c>
      <c r="D45" s="27">
        <f t="shared" si="0"/>
        <v>33.87096774193548</v>
      </c>
      <c r="E45" s="12">
        <f t="shared" si="1"/>
        <v>6.7741935483870961</v>
      </c>
    </row>
    <row r="46" spans="1:6">
      <c r="A46" s="17">
        <v>45</v>
      </c>
      <c r="B46" s="16" t="s">
        <v>248</v>
      </c>
      <c r="C46" s="11">
        <v>10</v>
      </c>
      <c r="D46" s="27">
        <f t="shared" si="0"/>
        <v>16.129032258064516</v>
      </c>
      <c r="E46" s="12">
        <f t="shared" si="1"/>
        <v>3.2258064516129035</v>
      </c>
      <c r="F46" t="s">
        <v>439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D2" sqref="D2:D40"/>
    </sheetView>
  </sheetViews>
  <sheetFormatPr baseColWidth="10" defaultRowHeight="15"/>
  <cols>
    <col min="1" max="1" width="7.140625" customWidth="1"/>
    <col min="2" max="2" width="32.28515625" customWidth="1"/>
    <col min="3" max="3" width="9.28515625" customWidth="1"/>
    <col min="4" max="4" width="11.7109375" customWidth="1"/>
    <col min="5" max="5" width="8.5703125" customWidth="1"/>
  </cols>
  <sheetData>
    <row r="1" spans="1:6">
      <c r="A1" s="9" t="s">
        <v>1</v>
      </c>
      <c r="B1" s="9" t="s">
        <v>2</v>
      </c>
      <c r="C1" s="28" t="s">
        <v>430</v>
      </c>
      <c r="D1" s="28" t="s">
        <v>431</v>
      </c>
      <c r="E1" s="36">
        <v>0.2</v>
      </c>
    </row>
    <row r="2" spans="1:6">
      <c r="A2" s="9">
        <v>1</v>
      </c>
      <c r="B2" s="4" t="s">
        <v>250</v>
      </c>
      <c r="C2" s="11">
        <v>32</v>
      </c>
      <c r="D2" s="27">
        <f>(50*C2)/41</f>
        <v>39.024390243902438</v>
      </c>
      <c r="E2" s="12">
        <f>D2*20%</f>
        <v>7.8048780487804876</v>
      </c>
      <c r="F2" t="s">
        <v>429</v>
      </c>
    </row>
    <row r="3" spans="1:6">
      <c r="A3" s="9">
        <v>2</v>
      </c>
      <c r="B3" s="4" t="s">
        <v>251</v>
      </c>
      <c r="C3">
        <v>27</v>
      </c>
      <c r="D3" s="27">
        <f t="shared" ref="D3:D40" si="0">(50*C3)/41</f>
        <v>32.926829268292686</v>
      </c>
      <c r="E3" s="12">
        <f t="shared" ref="E3:E40" si="1">D3*20%</f>
        <v>6.5853658536585371</v>
      </c>
    </row>
    <row r="4" spans="1:6">
      <c r="A4" s="9">
        <v>3</v>
      </c>
      <c r="B4" s="4" t="s">
        <v>252</v>
      </c>
      <c r="C4">
        <v>26</v>
      </c>
      <c r="D4" s="27">
        <f t="shared" si="0"/>
        <v>31.707317073170731</v>
      </c>
      <c r="E4" s="12">
        <f t="shared" si="1"/>
        <v>6.3414634146341466</v>
      </c>
    </row>
    <row r="5" spans="1:6">
      <c r="A5" s="9">
        <v>4</v>
      </c>
      <c r="B5" s="4" t="s">
        <v>253</v>
      </c>
      <c r="C5">
        <v>20</v>
      </c>
      <c r="D5" s="27">
        <f t="shared" si="0"/>
        <v>24.390243902439025</v>
      </c>
      <c r="E5" s="12">
        <f t="shared" si="1"/>
        <v>4.8780487804878057</v>
      </c>
    </row>
    <row r="6" spans="1:6">
      <c r="A6" s="9">
        <v>5</v>
      </c>
      <c r="B6" s="4" t="s">
        <v>254</v>
      </c>
      <c r="C6">
        <v>23</v>
      </c>
      <c r="D6" s="27">
        <f t="shared" si="0"/>
        <v>28.048780487804876</v>
      </c>
      <c r="E6" s="12">
        <f t="shared" si="1"/>
        <v>5.6097560975609753</v>
      </c>
      <c r="F6" t="s">
        <v>444</v>
      </c>
    </row>
    <row r="7" spans="1:6">
      <c r="A7" s="9">
        <v>6</v>
      </c>
      <c r="B7" s="4" t="s">
        <v>255</v>
      </c>
      <c r="C7">
        <v>38</v>
      </c>
      <c r="D7" s="27">
        <f t="shared" si="0"/>
        <v>46.341463414634148</v>
      </c>
      <c r="E7" s="12">
        <f t="shared" si="1"/>
        <v>9.2682926829268304</v>
      </c>
      <c r="F7" t="s">
        <v>429</v>
      </c>
    </row>
    <row r="8" spans="1:6">
      <c r="A8" s="9">
        <v>7</v>
      </c>
      <c r="B8" s="4" t="s">
        <v>256</v>
      </c>
      <c r="C8">
        <v>5</v>
      </c>
      <c r="D8" s="27">
        <f t="shared" si="0"/>
        <v>6.0975609756097562</v>
      </c>
      <c r="E8" s="12">
        <f t="shared" si="1"/>
        <v>1.2195121951219514</v>
      </c>
    </row>
    <row r="9" spans="1:6">
      <c r="A9" s="9">
        <v>8</v>
      </c>
      <c r="B9" s="4" t="s">
        <v>257</v>
      </c>
      <c r="C9">
        <v>30</v>
      </c>
      <c r="D9" s="27">
        <f t="shared" si="0"/>
        <v>36.585365853658537</v>
      </c>
      <c r="E9" s="12">
        <f t="shared" si="1"/>
        <v>7.3170731707317076</v>
      </c>
    </row>
    <row r="10" spans="1:6">
      <c r="A10" s="9">
        <v>9</v>
      </c>
      <c r="B10" s="4" t="s">
        <v>258</v>
      </c>
      <c r="C10">
        <v>31</v>
      </c>
      <c r="D10" s="27">
        <f t="shared" si="0"/>
        <v>37.804878048780488</v>
      </c>
      <c r="E10" s="12">
        <f t="shared" si="1"/>
        <v>7.5609756097560981</v>
      </c>
      <c r="F10" t="s">
        <v>444</v>
      </c>
    </row>
    <row r="11" spans="1:6">
      <c r="A11" s="9">
        <v>10</v>
      </c>
      <c r="B11" s="4" t="s">
        <v>259</v>
      </c>
      <c r="C11">
        <v>0</v>
      </c>
      <c r="D11" s="27">
        <f t="shared" si="0"/>
        <v>0</v>
      </c>
      <c r="E11" s="12">
        <f t="shared" si="1"/>
        <v>0</v>
      </c>
      <c r="F11" t="s">
        <v>444</v>
      </c>
    </row>
    <row r="12" spans="1:6">
      <c r="A12" s="9">
        <v>11</v>
      </c>
      <c r="B12" s="4" t="s">
        <v>260</v>
      </c>
      <c r="C12">
        <v>23</v>
      </c>
      <c r="D12" s="27">
        <f t="shared" si="0"/>
        <v>28.048780487804876</v>
      </c>
      <c r="E12" s="12">
        <f t="shared" si="1"/>
        <v>5.6097560975609753</v>
      </c>
    </row>
    <row r="13" spans="1:6">
      <c r="A13" s="9">
        <v>12</v>
      </c>
      <c r="B13" s="4" t="s">
        <v>261</v>
      </c>
      <c r="C13">
        <v>0</v>
      </c>
      <c r="D13" s="27">
        <f t="shared" si="0"/>
        <v>0</v>
      </c>
      <c r="E13" s="12">
        <f t="shared" si="1"/>
        <v>0</v>
      </c>
      <c r="F13" t="s">
        <v>444</v>
      </c>
    </row>
    <row r="14" spans="1:6">
      <c r="A14" s="9">
        <v>13</v>
      </c>
      <c r="B14" s="4" t="s">
        <v>262</v>
      </c>
      <c r="C14">
        <v>26</v>
      </c>
      <c r="D14" s="27">
        <f t="shared" si="0"/>
        <v>31.707317073170731</v>
      </c>
      <c r="E14" s="12">
        <f t="shared" si="1"/>
        <v>6.3414634146341466</v>
      </c>
    </row>
    <row r="15" spans="1:6">
      <c r="A15" s="9">
        <v>14</v>
      </c>
      <c r="B15" s="4" t="s">
        <v>263</v>
      </c>
      <c r="C15">
        <v>25</v>
      </c>
      <c r="D15" s="27">
        <f t="shared" si="0"/>
        <v>30.487804878048781</v>
      </c>
      <c r="E15" s="12">
        <f t="shared" si="1"/>
        <v>6.0975609756097562</v>
      </c>
    </row>
    <row r="16" spans="1:6">
      <c r="A16" s="9">
        <v>15</v>
      </c>
      <c r="B16" s="4" t="s">
        <v>264</v>
      </c>
      <c r="C16">
        <v>29</v>
      </c>
      <c r="D16" s="27">
        <f t="shared" si="0"/>
        <v>35.365853658536587</v>
      </c>
      <c r="E16" s="12">
        <f t="shared" si="1"/>
        <v>7.073170731707318</v>
      </c>
      <c r="F16" t="s">
        <v>444</v>
      </c>
    </row>
    <row r="17" spans="1:6">
      <c r="A17" s="9">
        <v>16</v>
      </c>
      <c r="B17" s="4" t="s">
        <v>265</v>
      </c>
      <c r="C17">
        <v>19</v>
      </c>
      <c r="D17" s="27">
        <f t="shared" si="0"/>
        <v>23.170731707317074</v>
      </c>
      <c r="E17" s="12">
        <f t="shared" si="1"/>
        <v>4.6341463414634152</v>
      </c>
      <c r="F17" t="s">
        <v>444</v>
      </c>
    </row>
    <row r="18" spans="1:6">
      <c r="A18" s="9">
        <v>17</v>
      </c>
      <c r="B18" s="4" t="s">
        <v>266</v>
      </c>
      <c r="C18">
        <v>19</v>
      </c>
      <c r="D18" s="27">
        <f t="shared" si="0"/>
        <v>23.170731707317074</v>
      </c>
      <c r="E18" s="12">
        <f t="shared" si="1"/>
        <v>4.6341463414634152</v>
      </c>
    </row>
    <row r="19" spans="1:6">
      <c r="A19" s="9">
        <v>18</v>
      </c>
      <c r="B19" s="4" t="s">
        <v>267</v>
      </c>
      <c r="C19">
        <v>18</v>
      </c>
      <c r="D19" s="27">
        <f t="shared" si="0"/>
        <v>21.951219512195124</v>
      </c>
      <c r="E19" s="12">
        <f t="shared" si="1"/>
        <v>4.3902439024390247</v>
      </c>
    </row>
    <row r="20" spans="1:6">
      <c r="A20" s="9">
        <v>19</v>
      </c>
      <c r="B20" s="4" t="s">
        <v>268</v>
      </c>
      <c r="C20">
        <v>31</v>
      </c>
      <c r="D20" s="27">
        <f t="shared" si="0"/>
        <v>37.804878048780488</v>
      </c>
      <c r="E20" s="12">
        <f t="shared" si="1"/>
        <v>7.5609756097560981</v>
      </c>
      <c r="F20" t="s">
        <v>429</v>
      </c>
    </row>
    <row r="21" spans="1:6">
      <c r="A21" s="9">
        <v>20</v>
      </c>
      <c r="B21" s="4" t="s">
        <v>269</v>
      </c>
      <c r="C21">
        <v>23</v>
      </c>
      <c r="D21" s="27">
        <f t="shared" si="0"/>
        <v>28.048780487804876</v>
      </c>
      <c r="E21" s="12">
        <f t="shared" si="1"/>
        <v>5.6097560975609753</v>
      </c>
    </row>
    <row r="22" spans="1:6">
      <c r="A22" s="9">
        <v>21</v>
      </c>
      <c r="B22" s="4" t="s">
        <v>270</v>
      </c>
      <c r="C22">
        <v>27</v>
      </c>
      <c r="D22" s="27">
        <f t="shared" si="0"/>
        <v>32.926829268292686</v>
      </c>
      <c r="E22" s="12">
        <f t="shared" si="1"/>
        <v>6.5853658536585371</v>
      </c>
    </row>
    <row r="23" spans="1:6">
      <c r="A23" s="9">
        <v>22</v>
      </c>
      <c r="B23" s="4" t="s">
        <v>271</v>
      </c>
      <c r="C23">
        <v>0</v>
      </c>
      <c r="D23" s="27">
        <f t="shared" si="0"/>
        <v>0</v>
      </c>
      <c r="E23" s="12">
        <f t="shared" si="1"/>
        <v>0</v>
      </c>
      <c r="F23" t="s">
        <v>442</v>
      </c>
    </row>
    <row r="24" spans="1:6">
      <c r="A24" s="9">
        <v>23</v>
      </c>
      <c r="B24" s="4" t="s">
        <v>272</v>
      </c>
      <c r="C24">
        <v>10</v>
      </c>
      <c r="D24" s="27">
        <f t="shared" si="0"/>
        <v>12.195121951219512</v>
      </c>
      <c r="E24" s="12">
        <f t="shared" si="1"/>
        <v>2.4390243902439028</v>
      </c>
    </row>
    <row r="25" spans="1:6">
      <c r="A25" s="9">
        <v>24</v>
      </c>
      <c r="B25" s="4" t="s">
        <v>273</v>
      </c>
      <c r="C25">
        <v>18</v>
      </c>
      <c r="D25" s="27">
        <f t="shared" si="0"/>
        <v>21.951219512195124</v>
      </c>
      <c r="E25" s="12">
        <f t="shared" si="1"/>
        <v>4.3902439024390247</v>
      </c>
    </row>
    <row r="26" spans="1:6">
      <c r="A26" s="9">
        <v>25</v>
      </c>
      <c r="B26" s="4" t="s">
        <v>274</v>
      </c>
      <c r="C26">
        <v>0</v>
      </c>
      <c r="D26" s="27">
        <f t="shared" si="0"/>
        <v>0</v>
      </c>
      <c r="E26" s="12">
        <f t="shared" si="1"/>
        <v>0</v>
      </c>
      <c r="F26" t="s">
        <v>429</v>
      </c>
    </row>
    <row r="27" spans="1:6">
      <c r="A27" s="9">
        <v>26</v>
      </c>
      <c r="B27" s="4" t="s">
        <v>275</v>
      </c>
      <c r="C27">
        <v>0</v>
      </c>
      <c r="D27" s="27">
        <f t="shared" si="0"/>
        <v>0</v>
      </c>
      <c r="E27" s="12">
        <f t="shared" si="1"/>
        <v>0</v>
      </c>
      <c r="F27" t="s">
        <v>444</v>
      </c>
    </row>
    <row r="28" spans="1:6">
      <c r="A28" s="9">
        <v>27</v>
      </c>
      <c r="B28" s="4" t="s">
        <v>276</v>
      </c>
      <c r="C28">
        <v>16</v>
      </c>
      <c r="D28" s="27">
        <f t="shared" si="0"/>
        <v>19.512195121951219</v>
      </c>
      <c r="E28" s="12">
        <f t="shared" si="1"/>
        <v>3.9024390243902438</v>
      </c>
    </row>
    <row r="29" spans="1:6">
      <c r="A29" s="9">
        <v>28</v>
      </c>
      <c r="B29" s="4" t="s">
        <v>277</v>
      </c>
      <c r="C29">
        <v>23</v>
      </c>
      <c r="D29" s="27">
        <f t="shared" si="0"/>
        <v>28.048780487804876</v>
      </c>
      <c r="E29" s="12">
        <f t="shared" si="1"/>
        <v>5.6097560975609753</v>
      </c>
    </row>
    <row r="30" spans="1:6">
      <c r="A30" s="9">
        <v>29</v>
      </c>
      <c r="B30" s="4" t="s">
        <v>278</v>
      </c>
      <c r="C30">
        <v>17</v>
      </c>
      <c r="D30" s="27">
        <f t="shared" si="0"/>
        <v>20.73170731707317</v>
      </c>
      <c r="E30" s="12">
        <f t="shared" si="1"/>
        <v>4.1463414634146343</v>
      </c>
    </row>
    <row r="31" spans="1:6">
      <c r="A31" s="9">
        <v>30</v>
      </c>
      <c r="B31" s="4" t="s">
        <v>279</v>
      </c>
      <c r="C31">
        <v>30</v>
      </c>
      <c r="D31" s="27">
        <f t="shared" si="0"/>
        <v>36.585365853658537</v>
      </c>
      <c r="E31" s="12">
        <f t="shared" si="1"/>
        <v>7.3170731707317076</v>
      </c>
    </row>
    <row r="32" spans="1:6">
      <c r="A32" s="9">
        <v>31</v>
      </c>
      <c r="B32" s="4" t="s">
        <v>280</v>
      </c>
      <c r="C32">
        <v>20</v>
      </c>
      <c r="D32" s="27">
        <f t="shared" si="0"/>
        <v>24.390243902439025</v>
      </c>
      <c r="E32" s="12">
        <f t="shared" si="1"/>
        <v>4.8780487804878057</v>
      </c>
    </row>
    <row r="33" spans="1:6">
      <c r="A33" s="9">
        <v>32</v>
      </c>
      <c r="B33" s="4" t="s">
        <v>281</v>
      </c>
      <c r="C33">
        <v>21</v>
      </c>
      <c r="D33" s="27">
        <f t="shared" si="0"/>
        <v>25.609756097560975</v>
      </c>
      <c r="E33" s="12">
        <f t="shared" si="1"/>
        <v>5.1219512195121952</v>
      </c>
    </row>
    <row r="34" spans="1:6">
      <c r="A34" s="9">
        <v>33</v>
      </c>
      <c r="B34" s="4" t="s">
        <v>282</v>
      </c>
      <c r="C34">
        <v>18</v>
      </c>
      <c r="D34" s="27">
        <f t="shared" si="0"/>
        <v>21.951219512195124</v>
      </c>
      <c r="E34" s="12">
        <f t="shared" si="1"/>
        <v>4.3902439024390247</v>
      </c>
    </row>
    <row r="35" spans="1:6">
      <c r="A35" s="9">
        <v>34</v>
      </c>
      <c r="B35" s="4" t="s">
        <v>283</v>
      </c>
      <c r="C35">
        <v>18</v>
      </c>
      <c r="D35" s="27">
        <f t="shared" si="0"/>
        <v>21.951219512195124</v>
      </c>
      <c r="E35" s="12">
        <f t="shared" si="1"/>
        <v>4.3902439024390247</v>
      </c>
    </row>
    <row r="36" spans="1:6">
      <c r="A36" s="9">
        <v>35</v>
      </c>
      <c r="B36" s="4" t="s">
        <v>284</v>
      </c>
      <c r="C36">
        <v>17</v>
      </c>
      <c r="D36" s="27">
        <f t="shared" si="0"/>
        <v>20.73170731707317</v>
      </c>
      <c r="E36" s="12">
        <f t="shared" si="1"/>
        <v>4.1463414634146343</v>
      </c>
    </row>
    <row r="37" spans="1:6">
      <c r="A37" s="9">
        <v>36</v>
      </c>
      <c r="B37" s="4" t="s">
        <v>285</v>
      </c>
      <c r="C37">
        <v>32</v>
      </c>
      <c r="D37" s="27">
        <f t="shared" si="0"/>
        <v>39.024390243902438</v>
      </c>
      <c r="E37" s="12">
        <f t="shared" si="1"/>
        <v>7.8048780487804876</v>
      </c>
      <c r="F37" t="s">
        <v>429</v>
      </c>
    </row>
    <row r="38" spans="1:6">
      <c r="A38" s="9">
        <v>37</v>
      </c>
      <c r="B38" s="4" t="s">
        <v>286</v>
      </c>
      <c r="C38">
        <v>30</v>
      </c>
      <c r="D38" s="27">
        <f t="shared" si="0"/>
        <v>36.585365853658537</v>
      </c>
      <c r="E38" s="12">
        <f t="shared" si="1"/>
        <v>7.3170731707317076</v>
      </c>
    </row>
    <row r="39" spans="1:6">
      <c r="A39" s="9">
        <v>38</v>
      </c>
      <c r="B39" s="4" t="s">
        <v>287</v>
      </c>
      <c r="C39">
        <v>21</v>
      </c>
      <c r="D39" s="27">
        <f t="shared" si="0"/>
        <v>25.609756097560975</v>
      </c>
      <c r="E39" s="12">
        <f t="shared" si="1"/>
        <v>5.1219512195121952</v>
      </c>
    </row>
    <row r="40" spans="1:6">
      <c r="A40" s="13">
        <v>39</v>
      </c>
      <c r="B40" s="14" t="s">
        <v>288</v>
      </c>
      <c r="C40">
        <v>0</v>
      </c>
      <c r="D40" s="27">
        <f t="shared" si="0"/>
        <v>0</v>
      </c>
      <c r="E40" s="12">
        <f t="shared" si="1"/>
        <v>0</v>
      </c>
      <c r="F40" t="s">
        <v>444</v>
      </c>
    </row>
    <row r="42" spans="1:6">
      <c r="D42" s="37">
        <v>40690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topLeftCell="A19" workbookViewId="0">
      <selection activeCell="D2" sqref="D2:D41"/>
    </sheetView>
  </sheetViews>
  <sheetFormatPr baseColWidth="10" defaultRowHeight="15"/>
  <cols>
    <col min="1" max="1" width="7.42578125" customWidth="1"/>
    <col min="2" max="2" width="32.5703125" customWidth="1"/>
    <col min="3" max="3" width="9.5703125" style="11" customWidth="1"/>
  </cols>
  <sheetData>
    <row r="1" spans="1:6">
      <c r="A1" s="9" t="s">
        <v>1</v>
      </c>
      <c r="B1" s="9" t="s">
        <v>2</v>
      </c>
      <c r="C1" s="28" t="s">
        <v>430</v>
      </c>
      <c r="D1" s="28" t="s">
        <v>431</v>
      </c>
      <c r="E1" s="36">
        <v>0.2</v>
      </c>
    </row>
    <row r="2" spans="1:6">
      <c r="A2" s="9">
        <v>1</v>
      </c>
      <c r="B2" s="4" t="s">
        <v>118</v>
      </c>
      <c r="C2" s="11">
        <v>19</v>
      </c>
      <c r="D2" s="27">
        <f>(50*C2)/31</f>
        <v>30.64516129032258</v>
      </c>
      <c r="E2" s="12">
        <f>D2*20%</f>
        <v>6.129032258064516</v>
      </c>
    </row>
    <row r="3" spans="1:6">
      <c r="A3" s="9">
        <v>2</v>
      </c>
      <c r="B3" s="4" t="s">
        <v>119</v>
      </c>
      <c r="C3" s="11">
        <v>13</v>
      </c>
      <c r="D3" s="27">
        <f t="shared" ref="D3:D41" si="0">(50*C3)/31</f>
        <v>20.967741935483872</v>
      </c>
      <c r="E3" s="12">
        <f t="shared" ref="E3:E41" si="1">D3*20%</f>
        <v>4.1935483870967749</v>
      </c>
    </row>
    <row r="4" spans="1:6">
      <c r="A4" s="9">
        <v>3</v>
      </c>
      <c r="B4" s="4" t="s">
        <v>120</v>
      </c>
      <c r="C4" s="11">
        <v>17</v>
      </c>
      <c r="D4" s="27">
        <f t="shared" si="0"/>
        <v>27.419354838709676</v>
      </c>
      <c r="E4" s="12">
        <f t="shared" si="1"/>
        <v>5.4838709677419359</v>
      </c>
    </row>
    <row r="5" spans="1:6">
      <c r="A5" s="9">
        <v>4</v>
      </c>
      <c r="B5" s="4" t="s">
        <v>121</v>
      </c>
      <c r="C5" s="11">
        <v>19</v>
      </c>
      <c r="D5" s="27">
        <f t="shared" si="0"/>
        <v>30.64516129032258</v>
      </c>
      <c r="E5" s="12">
        <f t="shared" si="1"/>
        <v>6.129032258064516</v>
      </c>
    </row>
    <row r="6" spans="1:6">
      <c r="A6" s="9">
        <v>5</v>
      </c>
      <c r="B6" s="4" t="s">
        <v>122</v>
      </c>
      <c r="C6" s="11">
        <v>19</v>
      </c>
      <c r="D6" s="27">
        <f t="shared" si="0"/>
        <v>30.64516129032258</v>
      </c>
      <c r="E6" s="12">
        <f t="shared" si="1"/>
        <v>6.129032258064516</v>
      </c>
    </row>
    <row r="7" spans="1:6">
      <c r="A7" s="9">
        <v>6</v>
      </c>
      <c r="B7" s="4" t="s">
        <v>123</v>
      </c>
      <c r="C7" s="11">
        <v>16</v>
      </c>
      <c r="D7" s="27">
        <f t="shared" si="0"/>
        <v>25.806451612903224</v>
      </c>
      <c r="E7" s="12">
        <f t="shared" si="1"/>
        <v>5.161290322580645</v>
      </c>
    </row>
    <row r="8" spans="1:6">
      <c r="A8" s="9">
        <v>7</v>
      </c>
      <c r="B8" s="4" t="s">
        <v>124</v>
      </c>
      <c r="C8" s="11">
        <v>12</v>
      </c>
      <c r="D8" s="27">
        <f t="shared" si="0"/>
        <v>19.35483870967742</v>
      </c>
      <c r="E8" s="12">
        <f t="shared" si="1"/>
        <v>3.870967741935484</v>
      </c>
    </row>
    <row r="9" spans="1:6">
      <c r="A9" s="9">
        <v>8</v>
      </c>
      <c r="B9" s="4" t="s">
        <v>125</v>
      </c>
      <c r="C9" s="11">
        <v>19</v>
      </c>
      <c r="D9" s="27">
        <f t="shared" si="0"/>
        <v>30.64516129032258</v>
      </c>
      <c r="E9" s="12">
        <f t="shared" si="1"/>
        <v>6.129032258064516</v>
      </c>
    </row>
    <row r="10" spans="1:6">
      <c r="A10" s="9">
        <v>9</v>
      </c>
      <c r="B10" s="4" t="s">
        <v>126</v>
      </c>
      <c r="C10" s="11">
        <v>20</v>
      </c>
      <c r="D10" s="27">
        <f t="shared" si="0"/>
        <v>32.258064516129032</v>
      </c>
      <c r="E10" s="12">
        <f t="shared" si="1"/>
        <v>6.4516129032258069</v>
      </c>
    </row>
    <row r="11" spans="1:6">
      <c r="A11" s="9">
        <v>10</v>
      </c>
      <c r="B11" s="4" t="s">
        <v>127</v>
      </c>
      <c r="C11" s="11">
        <v>19</v>
      </c>
      <c r="D11" s="27">
        <f t="shared" si="0"/>
        <v>30.64516129032258</v>
      </c>
      <c r="E11" s="12">
        <f t="shared" si="1"/>
        <v>6.129032258064516</v>
      </c>
    </row>
    <row r="12" spans="1:6">
      <c r="A12" s="9">
        <v>11</v>
      </c>
      <c r="B12" s="4" t="s">
        <v>128</v>
      </c>
      <c r="C12" s="11">
        <v>0</v>
      </c>
      <c r="D12" s="27">
        <f t="shared" si="0"/>
        <v>0</v>
      </c>
      <c r="E12" s="12">
        <f t="shared" si="1"/>
        <v>0</v>
      </c>
      <c r="F12" t="s">
        <v>444</v>
      </c>
    </row>
    <row r="13" spans="1:6">
      <c r="A13" s="9">
        <v>12</v>
      </c>
      <c r="B13" s="4" t="s">
        <v>129</v>
      </c>
      <c r="C13" s="11">
        <v>21</v>
      </c>
      <c r="D13" s="27">
        <f t="shared" si="0"/>
        <v>33.87096774193548</v>
      </c>
      <c r="E13" s="12">
        <f t="shared" si="1"/>
        <v>6.7741935483870961</v>
      </c>
    </row>
    <row r="14" spans="1:6">
      <c r="A14" s="9">
        <v>13</v>
      </c>
      <c r="B14" s="4" t="s">
        <v>130</v>
      </c>
      <c r="C14" s="11">
        <v>14</v>
      </c>
      <c r="D14" s="27">
        <f t="shared" si="0"/>
        <v>22.580645161290324</v>
      </c>
      <c r="E14" s="12">
        <f t="shared" si="1"/>
        <v>4.5161290322580649</v>
      </c>
    </row>
    <row r="15" spans="1:6">
      <c r="A15" s="9">
        <v>14</v>
      </c>
      <c r="B15" s="4" t="s">
        <v>131</v>
      </c>
      <c r="C15" s="11">
        <v>20</v>
      </c>
      <c r="D15" s="27">
        <f t="shared" si="0"/>
        <v>32.258064516129032</v>
      </c>
      <c r="E15" s="12">
        <f t="shared" si="1"/>
        <v>6.4516129032258069</v>
      </c>
    </row>
    <row r="16" spans="1:6">
      <c r="A16" s="9">
        <v>15</v>
      </c>
      <c r="B16" s="4" t="s">
        <v>132</v>
      </c>
      <c r="C16" s="11">
        <v>21</v>
      </c>
      <c r="D16" s="27">
        <f t="shared" si="0"/>
        <v>33.87096774193548</v>
      </c>
      <c r="E16" s="12">
        <f t="shared" si="1"/>
        <v>6.7741935483870961</v>
      </c>
    </row>
    <row r="17" spans="1:5">
      <c r="A17" s="9">
        <v>16</v>
      </c>
      <c r="B17" s="4" t="s">
        <v>133</v>
      </c>
      <c r="C17" s="11">
        <v>21</v>
      </c>
      <c r="D17" s="27">
        <f t="shared" si="0"/>
        <v>33.87096774193548</v>
      </c>
      <c r="E17" s="12">
        <f t="shared" si="1"/>
        <v>6.7741935483870961</v>
      </c>
    </row>
    <row r="18" spans="1:5">
      <c r="A18" s="9">
        <v>17</v>
      </c>
      <c r="B18" s="4" t="s">
        <v>134</v>
      </c>
      <c r="C18" s="11">
        <v>16</v>
      </c>
      <c r="D18" s="27">
        <f t="shared" si="0"/>
        <v>25.806451612903224</v>
      </c>
      <c r="E18" s="12">
        <f t="shared" si="1"/>
        <v>5.161290322580645</v>
      </c>
    </row>
    <row r="19" spans="1:5">
      <c r="A19" s="9">
        <v>18</v>
      </c>
      <c r="B19" s="4" t="s">
        <v>135</v>
      </c>
      <c r="C19" s="11">
        <v>16</v>
      </c>
      <c r="D19" s="27">
        <f t="shared" si="0"/>
        <v>25.806451612903224</v>
      </c>
      <c r="E19" s="12">
        <f t="shared" si="1"/>
        <v>5.161290322580645</v>
      </c>
    </row>
    <row r="20" spans="1:5">
      <c r="A20" s="9">
        <v>20</v>
      </c>
      <c r="B20" s="4" t="s">
        <v>136</v>
      </c>
      <c r="C20" s="11">
        <v>22</v>
      </c>
      <c r="D20" s="27">
        <f t="shared" si="0"/>
        <v>35.483870967741936</v>
      </c>
      <c r="E20" s="12">
        <f t="shared" si="1"/>
        <v>7.0967741935483879</v>
      </c>
    </row>
    <row r="21" spans="1:5">
      <c r="A21" s="9">
        <v>21</v>
      </c>
      <c r="B21" s="4" t="s">
        <v>137</v>
      </c>
      <c r="C21" s="11">
        <v>20</v>
      </c>
      <c r="D21" s="27">
        <f t="shared" si="0"/>
        <v>32.258064516129032</v>
      </c>
      <c r="E21" s="12">
        <f t="shared" si="1"/>
        <v>6.4516129032258069</v>
      </c>
    </row>
    <row r="22" spans="1:5">
      <c r="A22" s="9">
        <v>22</v>
      </c>
      <c r="B22" s="4" t="s">
        <v>138</v>
      </c>
      <c r="C22" s="11">
        <v>19</v>
      </c>
      <c r="D22" s="27">
        <f t="shared" si="0"/>
        <v>30.64516129032258</v>
      </c>
      <c r="E22" s="12">
        <f t="shared" si="1"/>
        <v>6.129032258064516</v>
      </c>
    </row>
    <row r="23" spans="1:5">
      <c r="A23" s="9">
        <v>24</v>
      </c>
      <c r="B23" s="4" t="s">
        <v>139</v>
      </c>
      <c r="C23" s="11">
        <v>20</v>
      </c>
      <c r="D23" s="27">
        <f t="shared" si="0"/>
        <v>32.258064516129032</v>
      </c>
      <c r="E23" s="12">
        <f t="shared" si="1"/>
        <v>6.4516129032258069</v>
      </c>
    </row>
    <row r="24" spans="1:5">
      <c r="A24" s="9">
        <v>25</v>
      </c>
      <c r="B24" s="4" t="s">
        <v>140</v>
      </c>
      <c r="C24" s="11">
        <v>19</v>
      </c>
      <c r="D24" s="27">
        <f t="shared" si="0"/>
        <v>30.64516129032258</v>
      </c>
      <c r="E24" s="12">
        <f t="shared" si="1"/>
        <v>6.129032258064516</v>
      </c>
    </row>
    <row r="25" spans="1:5">
      <c r="A25" s="9">
        <v>26</v>
      </c>
      <c r="B25" s="4" t="s">
        <v>141</v>
      </c>
      <c r="C25" s="11">
        <v>20</v>
      </c>
      <c r="D25" s="27">
        <f t="shared" si="0"/>
        <v>32.258064516129032</v>
      </c>
      <c r="E25" s="12">
        <f t="shared" si="1"/>
        <v>6.4516129032258069</v>
      </c>
    </row>
    <row r="26" spans="1:5">
      <c r="A26" s="9">
        <v>27</v>
      </c>
      <c r="B26" s="4" t="s">
        <v>142</v>
      </c>
      <c r="C26" s="11">
        <v>13</v>
      </c>
      <c r="D26" s="27">
        <f t="shared" si="0"/>
        <v>20.967741935483872</v>
      </c>
      <c r="E26" s="12">
        <f t="shared" si="1"/>
        <v>4.1935483870967749</v>
      </c>
    </row>
    <row r="27" spans="1:5">
      <c r="A27" s="9">
        <v>28</v>
      </c>
      <c r="B27" s="4" t="s">
        <v>143</v>
      </c>
      <c r="C27" s="11">
        <v>23</v>
      </c>
      <c r="D27" s="27">
        <f t="shared" si="0"/>
        <v>37.096774193548384</v>
      </c>
      <c r="E27" s="12">
        <f t="shared" si="1"/>
        <v>7.419354838709677</v>
      </c>
    </row>
    <row r="28" spans="1:5">
      <c r="A28" s="9">
        <v>29</v>
      </c>
      <c r="B28" s="4" t="s">
        <v>144</v>
      </c>
      <c r="C28" s="11">
        <v>15</v>
      </c>
      <c r="D28" s="27">
        <f t="shared" si="0"/>
        <v>24.193548387096776</v>
      </c>
      <c r="E28" s="12">
        <f t="shared" si="1"/>
        <v>4.8387096774193559</v>
      </c>
    </row>
    <row r="29" spans="1:5">
      <c r="A29" s="9">
        <v>30</v>
      </c>
      <c r="B29" s="4" t="s">
        <v>145</v>
      </c>
      <c r="C29" s="11">
        <v>17</v>
      </c>
      <c r="D29" s="27">
        <f t="shared" si="0"/>
        <v>27.419354838709676</v>
      </c>
      <c r="E29" s="12">
        <f t="shared" si="1"/>
        <v>5.4838709677419359</v>
      </c>
    </row>
    <row r="30" spans="1:5">
      <c r="A30" s="9">
        <v>31</v>
      </c>
      <c r="B30" s="4" t="s">
        <v>146</v>
      </c>
      <c r="C30" s="11">
        <v>19</v>
      </c>
      <c r="D30" s="27">
        <f t="shared" si="0"/>
        <v>30.64516129032258</v>
      </c>
      <c r="E30" s="12">
        <f t="shared" si="1"/>
        <v>6.129032258064516</v>
      </c>
    </row>
    <row r="31" spans="1:5">
      <c r="A31" s="9">
        <v>32</v>
      </c>
      <c r="B31" s="4" t="s">
        <v>147</v>
      </c>
      <c r="C31" s="11">
        <v>17</v>
      </c>
      <c r="D31" s="27">
        <f t="shared" si="0"/>
        <v>27.419354838709676</v>
      </c>
      <c r="E31" s="12">
        <f t="shared" si="1"/>
        <v>5.4838709677419359</v>
      </c>
    </row>
    <row r="32" spans="1:5">
      <c r="A32" s="9">
        <v>33</v>
      </c>
      <c r="B32" s="4" t="s">
        <v>148</v>
      </c>
      <c r="C32" s="11">
        <v>23</v>
      </c>
      <c r="D32" s="27">
        <f t="shared" si="0"/>
        <v>37.096774193548384</v>
      </c>
      <c r="E32" s="12">
        <f t="shared" si="1"/>
        <v>7.419354838709677</v>
      </c>
    </row>
    <row r="33" spans="1:5">
      <c r="A33" s="9">
        <v>34</v>
      </c>
      <c r="B33" s="4" t="s">
        <v>149</v>
      </c>
      <c r="C33" s="11">
        <v>22</v>
      </c>
      <c r="D33" s="27">
        <f t="shared" si="0"/>
        <v>35.483870967741936</v>
      </c>
      <c r="E33" s="12">
        <f t="shared" si="1"/>
        <v>7.0967741935483879</v>
      </c>
    </row>
    <row r="34" spans="1:5">
      <c r="A34" s="9">
        <v>35</v>
      </c>
      <c r="B34" s="4" t="s">
        <v>150</v>
      </c>
      <c r="C34" s="11">
        <v>16</v>
      </c>
      <c r="D34" s="27">
        <f t="shared" si="0"/>
        <v>25.806451612903224</v>
      </c>
      <c r="E34" s="12">
        <f t="shared" si="1"/>
        <v>5.161290322580645</v>
      </c>
    </row>
    <row r="35" spans="1:5">
      <c r="A35" s="9">
        <v>36</v>
      </c>
      <c r="B35" s="4" t="s">
        <v>151</v>
      </c>
      <c r="C35" s="11">
        <v>21</v>
      </c>
      <c r="D35" s="27">
        <f t="shared" si="0"/>
        <v>33.87096774193548</v>
      </c>
      <c r="E35" s="12">
        <f t="shared" si="1"/>
        <v>6.7741935483870961</v>
      </c>
    </row>
    <row r="36" spans="1:5">
      <c r="A36" s="9">
        <v>37</v>
      </c>
      <c r="B36" s="4" t="s">
        <v>152</v>
      </c>
      <c r="C36" s="11">
        <v>22</v>
      </c>
      <c r="D36" s="27">
        <f t="shared" si="0"/>
        <v>35.483870967741936</v>
      </c>
      <c r="E36" s="12">
        <f t="shared" si="1"/>
        <v>7.0967741935483879</v>
      </c>
    </row>
    <row r="37" spans="1:5">
      <c r="A37" s="9">
        <v>38</v>
      </c>
      <c r="B37" s="4" t="s">
        <v>153</v>
      </c>
      <c r="C37" s="11">
        <v>18</v>
      </c>
      <c r="D37" s="27">
        <f t="shared" si="0"/>
        <v>29.032258064516128</v>
      </c>
      <c r="E37" s="12">
        <f t="shared" si="1"/>
        <v>5.806451612903226</v>
      </c>
    </row>
    <row r="38" spans="1:5">
      <c r="A38" s="9">
        <v>39</v>
      </c>
      <c r="B38" s="4" t="s">
        <v>154</v>
      </c>
      <c r="C38" s="11">
        <v>15</v>
      </c>
      <c r="D38" s="27">
        <f t="shared" si="0"/>
        <v>24.193548387096776</v>
      </c>
      <c r="E38" s="12">
        <f t="shared" si="1"/>
        <v>4.8387096774193559</v>
      </c>
    </row>
    <row r="39" spans="1:5">
      <c r="A39" s="9">
        <v>40</v>
      </c>
      <c r="B39" s="4" t="s">
        <v>155</v>
      </c>
      <c r="C39" s="11">
        <v>22</v>
      </c>
      <c r="D39" s="27">
        <f t="shared" si="0"/>
        <v>35.483870967741936</v>
      </c>
      <c r="E39" s="12">
        <f t="shared" si="1"/>
        <v>7.0967741935483879</v>
      </c>
    </row>
    <row r="40" spans="1:5">
      <c r="A40" s="9">
        <v>41</v>
      </c>
      <c r="B40" s="4" t="s">
        <v>156</v>
      </c>
      <c r="C40" s="11">
        <v>20</v>
      </c>
      <c r="D40" s="27">
        <f t="shared" si="0"/>
        <v>32.258064516129032</v>
      </c>
      <c r="E40" s="12">
        <f t="shared" si="1"/>
        <v>6.4516129032258069</v>
      </c>
    </row>
    <row r="41" spans="1:5">
      <c r="A41" s="9">
        <v>42</v>
      </c>
      <c r="B41" s="4" t="s">
        <v>157</v>
      </c>
      <c r="C41" s="11">
        <v>17</v>
      </c>
      <c r="D41" s="27">
        <f t="shared" si="0"/>
        <v>27.419354838709676</v>
      </c>
      <c r="E41" s="12">
        <f t="shared" si="1"/>
        <v>5.4838709677419359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D2" sqref="D2:D47"/>
    </sheetView>
  </sheetViews>
  <sheetFormatPr baseColWidth="10" defaultRowHeight="15"/>
  <cols>
    <col min="1" max="1" width="5.85546875" customWidth="1"/>
    <col min="2" max="2" width="33.42578125" customWidth="1"/>
    <col min="3" max="3" width="7.7109375" customWidth="1"/>
    <col min="4" max="4" width="8.42578125" customWidth="1"/>
  </cols>
  <sheetData>
    <row r="1" spans="1:6">
      <c r="A1" s="3" t="s">
        <v>1</v>
      </c>
      <c r="B1" s="3" t="s">
        <v>2</v>
      </c>
      <c r="C1" s="28" t="s">
        <v>430</v>
      </c>
      <c r="D1" s="28" t="s">
        <v>431</v>
      </c>
      <c r="E1" s="36">
        <v>0.2</v>
      </c>
    </row>
    <row r="2" spans="1:6">
      <c r="A2" s="3">
        <v>1</v>
      </c>
      <c r="B2" s="1" t="s">
        <v>159</v>
      </c>
      <c r="C2" s="11">
        <v>18</v>
      </c>
      <c r="D2" s="27">
        <f>(50*C2)/31</f>
        <v>29.032258064516128</v>
      </c>
      <c r="E2" s="12">
        <f>D2*20%</f>
        <v>5.806451612903226</v>
      </c>
    </row>
    <row r="3" spans="1:6">
      <c r="A3" s="3">
        <v>2</v>
      </c>
      <c r="B3" s="1" t="s">
        <v>160</v>
      </c>
      <c r="C3" s="11">
        <v>20</v>
      </c>
      <c r="D3" s="27">
        <f t="shared" ref="D3:D47" si="0">(50*C3)/31</f>
        <v>32.258064516129032</v>
      </c>
      <c r="E3" s="12">
        <f t="shared" ref="E3:E47" si="1">D3*20%</f>
        <v>6.4516129032258069</v>
      </c>
    </row>
    <row r="4" spans="1:6">
      <c r="A4" s="3">
        <v>3</v>
      </c>
      <c r="B4" s="1" t="s">
        <v>203</v>
      </c>
      <c r="C4" s="11">
        <v>16</v>
      </c>
      <c r="D4" s="27">
        <f t="shared" si="0"/>
        <v>25.806451612903224</v>
      </c>
      <c r="E4" s="12">
        <f t="shared" si="1"/>
        <v>5.161290322580645</v>
      </c>
    </row>
    <row r="5" spans="1:6">
      <c r="A5" s="3">
        <v>4</v>
      </c>
      <c r="B5" s="1" t="s">
        <v>161</v>
      </c>
      <c r="C5" s="11">
        <v>0</v>
      </c>
      <c r="D5" s="27">
        <f t="shared" si="0"/>
        <v>0</v>
      </c>
      <c r="E5" s="12">
        <f t="shared" si="1"/>
        <v>0</v>
      </c>
    </row>
    <row r="6" spans="1:6">
      <c r="A6" s="3">
        <v>5</v>
      </c>
      <c r="B6" s="1" t="s">
        <v>162</v>
      </c>
      <c r="C6" s="11">
        <v>0</v>
      </c>
      <c r="D6" s="27">
        <f t="shared" si="0"/>
        <v>0</v>
      </c>
      <c r="E6" s="12">
        <f t="shared" si="1"/>
        <v>0</v>
      </c>
    </row>
    <row r="7" spans="1:6">
      <c r="A7" s="3">
        <v>6</v>
      </c>
      <c r="B7" s="1" t="s">
        <v>202</v>
      </c>
      <c r="C7" s="11">
        <v>20</v>
      </c>
      <c r="D7" s="27">
        <f t="shared" si="0"/>
        <v>32.258064516129032</v>
      </c>
      <c r="E7" s="12">
        <f t="shared" si="1"/>
        <v>6.4516129032258069</v>
      </c>
    </row>
    <row r="8" spans="1:6">
      <c r="A8" s="3">
        <v>7</v>
      </c>
      <c r="B8" s="1" t="s">
        <v>163</v>
      </c>
      <c r="C8" s="11">
        <v>0</v>
      </c>
      <c r="D8" s="27">
        <f t="shared" si="0"/>
        <v>0</v>
      </c>
      <c r="E8" s="12">
        <f t="shared" si="1"/>
        <v>0</v>
      </c>
      <c r="F8" t="s">
        <v>444</v>
      </c>
    </row>
    <row r="9" spans="1:6">
      <c r="A9" s="3">
        <v>8</v>
      </c>
      <c r="B9" s="1" t="s">
        <v>164</v>
      </c>
      <c r="C9" s="11">
        <v>21</v>
      </c>
      <c r="D9" s="27">
        <f t="shared" si="0"/>
        <v>33.87096774193548</v>
      </c>
      <c r="E9" s="12">
        <f t="shared" si="1"/>
        <v>6.7741935483870961</v>
      </c>
    </row>
    <row r="10" spans="1:6">
      <c r="A10" s="3">
        <v>9</v>
      </c>
      <c r="B10" s="1" t="s">
        <v>165</v>
      </c>
      <c r="C10" s="11">
        <v>22</v>
      </c>
      <c r="D10" s="27">
        <f t="shared" si="0"/>
        <v>35.483870967741936</v>
      </c>
      <c r="E10" s="12">
        <f t="shared" si="1"/>
        <v>7.0967741935483879</v>
      </c>
    </row>
    <row r="11" spans="1:6">
      <c r="A11" s="3">
        <v>10</v>
      </c>
      <c r="B11" s="1" t="s">
        <v>166</v>
      </c>
      <c r="C11" s="11">
        <v>18</v>
      </c>
      <c r="D11" s="27">
        <f t="shared" si="0"/>
        <v>29.032258064516128</v>
      </c>
      <c r="E11" s="12">
        <f t="shared" si="1"/>
        <v>5.806451612903226</v>
      </c>
    </row>
    <row r="12" spans="1:6">
      <c r="A12" s="3">
        <v>11</v>
      </c>
      <c r="B12" s="1" t="s">
        <v>379</v>
      </c>
      <c r="C12" s="11">
        <v>11</v>
      </c>
      <c r="D12" s="27">
        <f t="shared" si="0"/>
        <v>17.741935483870968</v>
      </c>
      <c r="E12" s="12">
        <f t="shared" si="1"/>
        <v>3.5483870967741939</v>
      </c>
    </row>
    <row r="13" spans="1:6">
      <c r="A13" s="3">
        <v>12</v>
      </c>
      <c r="B13" s="1" t="s">
        <v>167</v>
      </c>
      <c r="C13" s="11">
        <v>18</v>
      </c>
      <c r="D13" s="27">
        <f t="shared" si="0"/>
        <v>29.032258064516128</v>
      </c>
      <c r="E13" s="12">
        <f t="shared" si="1"/>
        <v>5.806451612903226</v>
      </c>
    </row>
    <row r="14" spans="1:6">
      <c r="A14" s="3">
        <v>13</v>
      </c>
      <c r="B14" s="1" t="s">
        <v>168</v>
      </c>
      <c r="C14" s="11">
        <v>17</v>
      </c>
      <c r="D14" s="27">
        <f t="shared" si="0"/>
        <v>27.419354838709676</v>
      </c>
      <c r="E14" s="12">
        <f t="shared" si="1"/>
        <v>5.4838709677419359</v>
      </c>
    </row>
    <row r="15" spans="1:6">
      <c r="A15" s="3">
        <v>14</v>
      </c>
      <c r="B15" s="1" t="s">
        <v>169</v>
      </c>
      <c r="C15" s="11">
        <v>25</v>
      </c>
      <c r="D15" s="27">
        <f t="shared" si="0"/>
        <v>40.322580645161288</v>
      </c>
      <c r="E15" s="12">
        <f t="shared" si="1"/>
        <v>8.064516129032258</v>
      </c>
    </row>
    <row r="16" spans="1:6">
      <c r="A16" s="3">
        <v>15</v>
      </c>
      <c r="B16" s="1" t="s">
        <v>170</v>
      </c>
      <c r="C16" s="11">
        <v>18</v>
      </c>
      <c r="D16" s="27">
        <f t="shared" si="0"/>
        <v>29.032258064516128</v>
      </c>
      <c r="E16" s="12">
        <f t="shared" si="1"/>
        <v>5.806451612903226</v>
      </c>
    </row>
    <row r="17" spans="1:6">
      <c r="A17" s="3">
        <v>16</v>
      </c>
      <c r="B17" s="1" t="s">
        <v>171</v>
      </c>
      <c r="C17" s="11">
        <v>21</v>
      </c>
      <c r="D17" s="27">
        <f t="shared" si="0"/>
        <v>33.87096774193548</v>
      </c>
      <c r="E17" s="12">
        <f t="shared" si="1"/>
        <v>6.7741935483870961</v>
      </c>
    </row>
    <row r="18" spans="1:6">
      <c r="A18" s="3">
        <v>17</v>
      </c>
      <c r="B18" s="1" t="s">
        <v>172</v>
      </c>
      <c r="C18" s="11">
        <v>14</v>
      </c>
      <c r="D18" s="27">
        <f t="shared" si="0"/>
        <v>22.580645161290324</v>
      </c>
      <c r="E18" s="12">
        <f t="shared" si="1"/>
        <v>4.5161290322580649</v>
      </c>
    </row>
    <row r="19" spans="1:6">
      <c r="A19" s="3">
        <v>18</v>
      </c>
      <c r="B19" s="1" t="s">
        <v>173</v>
      </c>
      <c r="C19" s="11">
        <v>18</v>
      </c>
      <c r="D19" s="27">
        <f t="shared" si="0"/>
        <v>29.032258064516128</v>
      </c>
      <c r="E19" s="12">
        <f t="shared" si="1"/>
        <v>5.806451612903226</v>
      </c>
    </row>
    <row r="20" spans="1:6">
      <c r="A20" s="3">
        <v>19</v>
      </c>
      <c r="B20" s="1" t="s">
        <v>174</v>
      </c>
      <c r="C20" s="11">
        <v>0</v>
      </c>
      <c r="D20" s="27">
        <f t="shared" si="0"/>
        <v>0</v>
      </c>
      <c r="E20" s="12">
        <f t="shared" si="1"/>
        <v>0</v>
      </c>
      <c r="F20" t="s">
        <v>444</v>
      </c>
    </row>
    <row r="21" spans="1:6">
      <c r="A21" s="3">
        <v>20</v>
      </c>
      <c r="B21" s="1" t="s">
        <v>175</v>
      </c>
      <c r="C21" s="11">
        <v>16</v>
      </c>
      <c r="D21" s="27">
        <f t="shared" si="0"/>
        <v>25.806451612903224</v>
      </c>
      <c r="E21" s="12">
        <f t="shared" si="1"/>
        <v>5.161290322580645</v>
      </c>
    </row>
    <row r="22" spans="1:6">
      <c r="A22" s="3">
        <v>21</v>
      </c>
      <c r="B22" s="1" t="s">
        <v>176</v>
      </c>
      <c r="C22" s="11">
        <v>17</v>
      </c>
      <c r="D22" s="27">
        <f t="shared" si="0"/>
        <v>27.419354838709676</v>
      </c>
      <c r="E22" s="12">
        <f t="shared" si="1"/>
        <v>5.4838709677419359</v>
      </c>
    </row>
    <row r="23" spans="1:6">
      <c r="A23" s="3">
        <v>22</v>
      </c>
      <c r="B23" s="1" t="s">
        <v>177</v>
      </c>
      <c r="C23" s="11">
        <v>0</v>
      </c>
      <c r="D23" s="27">
        <f t="shared" si="0"/>
        <v>0</v>
      </c>
      <c r="E23" s="12">
        <f t="shared" si="1"/>
        <v>0</v>
      </c>
      <c r="F23" t="s">
        <v>444</v>
      </c>
    </row>
    <row r="24" spans="1:6">
      <c r="A24" s="3">
        <v>23</v>
      </c>
      <c r="B24" s="1" t="s">
        <v>178</v>
      </c>
      <c r="C24" s="11">
        <v>0</v>
      </c>
      <c r="D24" s="27">
        <f t="shared" si="0"/>
        <v>0</v>
      </c>
      <c r="E24" s="12">
        <f t="shared" si="1"/>
        <v>0</v>
      </c>
      <c r="F24" t="s">
        <v>444</v>
      </c>
    </row>
    <row r="25" spans="1:6">
      <c r="A25" s="3">
        <v>24</v>
      </c>
      <c r="B25" s="1" t="s">
        <v>179</v>
      </c>
      <c r="C25" s="11">
        <v>11</v>
      </c>
      <c r="D25" s="27">
        <f t="shared" si="0"/>
        <v>17.741935483870968</v>
      </c>
      <c r="E25" s="12">
        <f t="shared" si="1"/>
        <v>3.5483870967741939</v>
      </c>
    </row>
    <row r="26" spans="1:6">
      <c r="A26" s="3">
        <v>25</v>
      </c>
      <c r="B26" s="1" t="s">
        <v>180</v>
      </c>
      <c r="C26" s="11">
        <v>14</v>
      </c>
      <c r="D26" s="27">
        <f t="shared" si="0"/>
        <v>22.580645161290324</v>
      </c>
      <c r="E26" s="12">
        <f t="shared" si="1"/>
        <v>4.5161290322580649</v>
      </c>
    </row>
    <row r="27" spans="1:6">
      <c r="A27" s="3">
        <v>26</v>
      </c>
      <c r="B27" s="1" t="s">
        <v>181</v>
      </c>
      <c r="C27" s="11">
        <v>17</v>
      </c>
      <c r="D27" s="27">
        <f t="shared" si="0"/>
        <v>27.419354838709676</v>
      </c>
      <c r="E27" s="12">
        <f t="shared" si="1"/>
        <v>5.4838709677419359</v>
      </c>
    </row>
    <row r="28" spans="1:6">
      <c r="A28" s="3">
        <v>27</v>
      </c>
      <c r="B28" s="1" t="s">
        <v>182</v>
      </c>
      <c r="C28" s="11">
        <v>12</v>
      </c>
      <c r="D28" s="27">
        <f t="shared" si="0"/>
        <v>19.35483870967742</v>
      </c>
      <c r="E28" s="12">
        <f t="shared" si="1"/>
        <v>3.870967741935484</v>
      </c>
    </row>
    <row r="29" spans="1:6">
      <c r="A29" s="3">
        <v>28</v>
      </c>
      <c r="B29" s="1" t="s">
        <v>201</v>
      </c>
      <c r="C29" s="11">
        <v>0</v>
      </c>
      <c r="D29" s="27">
        <f t="shared" si="0"/>
        <v>0</v>
      </c>
      <c r="E29" s="12">
        <f t="shared" si="1"/>
        <v>0</v>
      </c>
      <c r="F29" t="s">
        <v>444</v>
      </c>
    </row>
    <row r="30" spans="1:6">
      <c r="A30" s="3">
        <v>29</v>
      </c>
      <c r="B30" s="1" t="s">
        <v>183</v>
      </c>
      <c r="C30" s="11">
        <v>21</v>
      </c>
      <c r="D30" s="27">
        <f t="shared" si="0"/>
        <v>33.87096774193548</v>
      </c>
      <c r="E30" s="12">
        <f t="shared" si="1"/>
        <v>6.7741935483870961</v>
      </c>
    </row>
    <row r="31" spans="1:6">
      <c r="A31" s="3">
        <v>30</v>
      </c>
      <c r="B31" s="1" t="s">
        <v>184</v>
      </c>
      <c r="C31" s="11">
        <v>15</v>
      </c>
      <c r="D31" s="27">
        <f t="shared" si="0"/>
        <v>24.193548387096776</v>
      </c>
      <c r="E31" s="12">
        <f t="shared" si="1"/>
        <v>4.8387096774193559</v>
      </c>
    </row>
    <row r="32" spans="1:6">
      <c r="A32" s="3">
        <v>31</v>
      </c>
      <c r="B32" s="1" t="s">
        <v>185</v>
      </c>
      <c r="C32" s="11">
        <v>0</v>
      </c>
      <c r="D32" s="27">
        <f t="shared" si="0"/>
        <v>0</v>
      </c>
      <c r="E32" s="12">
        <f t="shared" si="1"/>
        <v>0</v>
      </c>
      <c r="F32" t="s">
        <v>444</v>
      </c>
    </row>
    <row r="33" spans="1:6">
      <c r="A33" s="3">
        <v>32</v>
      </c>
      <c r="B33" s="1" t="s">
        <v>186</v>
      </c>
      <c r="C33" s="11">
        <v>16</v>
      </c>
      <c r="D33" s="27">
        <f t="shared" si="0"/>
        <v>25.806451612903224</v>
      </c>
      <c r="E33" s="12">
        <f t="shared" si="1"/>
        <v>5.161290322580645</v>
      </c>
    </row>
    <row r="34" spans="1:6">
      <c r="A34" s="3">
        <v>33</v>
      </c>
      <c r="B34" s="1" t="s">
        <v>187</v>
      </c>
      <c r="C34" s="11">
        <v>21</v>
      </c>
      <c r="D34" s="27">
        <f t="shared" si="0"/>
        <v>33.87096774193548</v>
      </c>
      <c r="E34" s="12">
        <f t="shared" si="1"/>
        <v>6.7741935483870961</v>
      </c>
    </row>
    <row r="35" spans="1:6">
      <c r="A35" s="3">
        <v>34</v>
      </c>
      <c r="B35" s="1" t="s">
        <v>188</v>
      </c>
      <c r="C35" s="11">
        <v>25</v>
      </c>
      <c r="D35" s="27">
        <f t="shared" si="0"/>
        <v>40.322580645161288</v>
      </c>
      <c r="E35" s="12">
        <f t="shared" si="1"/>
        <v>8.064516129032258</v>
      </c>
    </row>
    <row r="36" spans="1:6">
      <c r="A36" s="3">
        <v>35</v>
      </c>
      <c r="B36" s="1" t="s">
        <v>189</v>
      </c>
      <c r="C36" s="11">
        <v>17</v>
      </c>
      <c r="D36" s="27">
        <f t="shared" si="0"/>
        <v>27.419354838709676</v>
      </c>
      <c r="E36" s="12">
        <f t="shared" si="1"/>
        <v>5.4838709677419359</v>
      </c>
    </row>
    <row r="37" spans="1:6">
      <c r="A37" s="3">
        <v>36</v>
      </c>
      <c r="B37" s="1" t="s">
        <v>190</v>
      </c>
      <c r="C37" s="11">
        <v>17</v>
      </c>
      <c r="D37" s="27">
        <f t="shared" si="0"/>
        <v>27.419354838709676</v>
      </c>
      <c r="E37" s="12">
        <f t="shared" si="1"/>
        <v>5.4838709677419359</v>
      </c>
    </row>
    <row r="38" spans="1:6">
      <c r="A38" s="3">
        <v>37</v>
      </c>
      <c r="B38" s="1" t="s">
        <v>191</v>
      </c>
      <c r="C38" s="11">
        <v>22</v>
      </c>
      <c r="D38" s="27">
        <f t="shared" si="0"/>
        <v>35.483870967741936</v>
      </c>
      <c r="E38" s="12">
        <f t="shared" si="1"/>
        <v>7.0967741935483879</v>
      </c>
    </row>
    <row r="39" spans="1:6">
      <c r="A39" s="3">
        <v>38</v>
      </c>
      <c r="B39" s="1" t="s">
        <v>192</v>
      </c>
      <c r="C39" s="11">
        <v>19</v>
      </c>
      <c r="D39" s="27">
        <f t="shared" si="0"/>
        <v>30.64516129032258</v>
      </c>
      <c r="E39" s="12">
        <f t="shared" si="1"/>
        <v>6.129032258064516</v>
      </c>
    </row>
    <row r="40" spans="1:6">
      <c r="A40" s="3">
        <v>39</v>
      </c>
      <c r="B40" s="1" t="s">
        <v>193</v>
      </c>
      <c r="C40" s="11">
        <v>17</v>
      </c>
      <c r="D40" s="27">
        <f t="shared" si="0"/>
        <v>27.419354838709676</v>
      </c>
      <c r="E40" s="12">
        <f t="shared" si="1"/>
        <v>5.4838709677419359</v>
      </c>
    </row>
    <row r="41" spans="1:6">
      <c r="A41" s="3">
        <v>40</v>
      </c>
      <c r="B41" s="1" t="s">
        <v>194</v>
      </c>
      <c r="C41" s="11">
        <v>15</v>
      </c>
      <c r="D41" s="27">
        <f t="shared" si="0"/>
        <v>24.193548387096776</v>
      </c>
      <c r="E41" s="12">
        <f t="shared" si="1"/>
        <v>4.8387096774193559</v>
      </c>
    </row>
    <row r="42" spans="1:6">
      <c r="A42" s="3">
        <v>41</v>
      </c>
      <c r="B42" s="1" t="s">
        <v>195</v>
      </c>
      <c r="C42" s="11">
        <v>25</v>
      </c>
      <c r="D42" s="27">
        <f t="shared" si="0"/>
        <v>40.322580645161288</v>
      </c>
      <c r="E42" s="12">
        <f t="shared" si="1"/>
        <v>8.064516129032258</v>
      </c>
    </row>
    <row r="43" spans="1:6">
      <c r="A43" s="3">
        <v>42</v>
      </c>
      <c r="B43" s="1" t="s">
        <v>196</v>
      </c>
      <c r="C43" s="11">
        <v>0</v>
      </c>
      <c r="D43" s="27">
        <f t="shared" si="0"/>
        <v>0</v>
      </c>
      <c r="E43" s="12">
        <f t="shared" si="1"/>
        <v>0</v>
      </c>
      <c r="F43" t="s">
        <v>444</v>
      </c>
    </row>
    <row r="44" spans="1:6">
      <c r="A44" s="3">
        <v>43</v>
      </c>
      <c r="B44" s="1" t="s">
        <v>197</v>
      </c>
      <c r="C44" s="11">
        <v>15</v>
      </c>
      <c r="D44" s="27">
        <f t="shared" si="0"/>
        <v>24.193548387096776</v>
      </c>
      <c r="E44" s="12">
        <f t="shared" si="1"/>
        <v>4.8387096774193559</v>
      </c>
    </row>
    <row r="45" spans="1:6">
      <c r="A45" s="3">
        <v>44</v>
      </c>
      <c r="B45" s="1" t="s">
        <v>198</v>
      </c>
      <c r="C45" s="11">
        <v>0</v>
      </c>
      <c r="D45" s="27">
        <f t="shared" si="0"/>
        <v>0</v>
      </c>
      <c r="E45" s="12">
        <f t="shared" si="1"/>
        <v>0</v>
      </c>
      <c r="F45" t="s">
        <v>444</v>
      </c>
    </row>
    <row r="46" spans="1:6">
      <c r="A46" s="3">
        <v>45</v>
      </c>
      <c r="B46" s="1" t="s">
        <v>199</v>
      </c>
      <c r="C46" s="11">
        <v>18</v>
      </c>
      <c r="D46" s="27">
        <f t="shared" si="0"/>
        <v>29.032258064516128</v>
      </c>
      <c r="E46" s="12">
        <f t="shared" si="1"/>
        <v>5.806451612903226</v>
      </c>
    </row>
    <row r="47" spans="1:6">
      <c r="A47" s="3">
        <v>46</v>
      </c>
      <c r="B47" s="1" t="s">
        <v>200</v>
      </c>
      <c r="C47" s="11">
        <v>19</v>
      </c>
      <c r="D47" s="27">
        <f t="shared" si="0"/>
        <v>30.64516129032258</v>
      </c>
      <c r="E47" s="12">
        <f t="shared" si="1"/>
        <v>6.129032258064516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D2" sqref="D2:D39"/>
    </sheetView>
  </sheetViews>
  <sheetFormatPr baseColWidth="10" defaultRowHeight="15"/>
  <cols>
    <col min="1" max="1" width="5.140625" customWidth="1"/>
    <col min="2" max="2" width="34.7109375" customWidth="1"/>
    <col min="3" max="3" width="9.140625" customWidth="1"/>
    <col min="4" max="4" width="8.5703125" customWidth="1"/>
    <col min="5" max="5" width="8" customWidth="1"/>
  </cols>
  <sheetData>
    <row r="1" spans="1:5">
      <c r="A1" s="3" t="s">
        <v>1</v>
      </c>
      <c r="B1" s="3" t="s">
        <v>2</v>
      </c>
      <c r="C1" s="28" t="s">
        <v>430</v>
      </c>
      <c r="D1" s="28" t="s">
        <v>431</v>
      </c>
      <c r="E1" s="36">
        <v>0.2</v>
      </c>
    </row>
    <row r="2" spans="1:5">
      <c r="A2" s="17">
        <v>1</v>
      </c>
      <c r="B2" s="16" t="s">
        <v>5</v>
      </c>
      <c r="C2" s="11">
        <v>20</v>
      </c>
      <c r="D2" s="27">
        <f>(50*C2)/32</f>
        <v>31.25</v>
      </c>
      <c r="E2" s="12">
        <f>D2*20%</f>
        <v>6.25</v>
      </c>
    </row>
    <row r="3" spans="1:5">
      <c r="A3" s="17">
        <v>2</v>
      </c>
      <c r="B3" s="16" t="s">
        <v>7</v>
      </c>
      <c r="C3" s="11">
        <v>24</v>
      </c>
      <c r="D3" s="27">
        <f t="shared" ref="D3:D39" si="0">(50*C3)/32</f>
        <v>37.5</v>
      </c>
      <c r="E3" s="12">
        <f t="shared" ref="E3:E39" si="1">D3*20%</f>
        <v>7.5</v>
      </c>
    </row>
    <row r="4" spans="1:5">
      <c r="A4" s="17">
        <v>3</v>
      </c>
      <c r="B4" s="16" t="s">
        <v>8</v>
      </c>
      <c r="C4" s="11">
        <v>20</v>
      </c>
      <c r="D4" s="27">
        <f t="shared" si="0"/>
        <v>31.25</v>
      </c>
      <c r="E4" s="12">
        <f t="shared" si="1"/>
        <v>6.25</v>
      </c>
    </row>
    <row r="5" spans="1:5">
      <c r="A5" s="17">
        <v>4</v>
      </c>
      <c r="B5" s="16" t="s">
        <v>9</v>
      </c>
      <c r="C5" s="11">
        <v>26</v>
      </c>
      <c r="D5" s="27">
        <f t="shared" si="0"/>
        <v>40.625</v>
      </c>
      <c r="E5" s="12">
        <f t="shared" si="1"/>
        <v>8.125</v>
      </c>
    </row>
    <row r="6" spans="1:5">
      <c r="A6" s="17">
        <v>5</v>
      </c>
      <c r="B6" s="16" t="s">
        <v>10</v>
      </c>
      <c r="C6" s="11">
        <v>26</v>
      </c>
      <c r="D6" s="27">
        <f t="shared" si="0"/>
        <v>40.625</v>
      </c>
      <c r="E6" s="12">
        <f t="shared" si="1"/>
        <v>8.125</v>
      </c>
    </row>
    <row r="7" spans="1:5">
      <c r="A7" s="17">
        <v>6</v>
      </c>
      <c r="B7" s="16" t="s">
        <v>446</v>
      </c>
      <c r="C7" s="11">
        <v>20</v>
      </c>
      <c r="D7" s="27">
        <f t="shared" si="0"/>
        <v>31.25</v>
      </c>
      <c r="E7" s="12">
        <f t="shared" si="1"/>
        <v>6.25</v>
      </c>
    </row>
    <row r="8" spans="1:5">
      <c r="A8" s="17">
        <v>7</v>
      </c>
      <c r="B8" s="16" t="s">
        <v>12</v>
      </c>
      <c r="C8" s="11">
        <v>24</v>
      </c>
      <c r="D8" s="27">
        <f t="shared" si="0"/>
        <v>37.5</v>
      </c>
      <c r="E8" s="12">
        <f t="shared" si="1"/>
        <v>7.5</v>
      </c>
    </row>
    <row r="9" spans="1:5">
      <c r="A9" s="17">
        <v>8</v>
      </c>
      <c r="B9" s="16" t="s">
        <v>13</v>
      </c>
      <c r="C9" s="11">
        <v>27</v>
      </c>
      <c r="D9" s="27">
        <f t="shared" si="0"/>
        <v>42.1875</v>
      </c>
      <c r="E9" s="12">
        <f t="shared" si="1"/>
        <v>8.4375</v>
      </c>
    </row>
    <row r="10" spans="1:5">
      <c r="A10" s="17">
        <v>9</v>
      </c>
      <c r="B10" s="16" t="s">
        <v>14</v>
      </c>
      <c r="C10" s="11">
        <v>30</v>
      </c>
      <c r="D10" s="27">
        <f t="shared" si="0"/>
        <v>46.875</v>
      </c>
      <c r="E10" s="12">
        <f t="shared" si="1"/>
        <v>9.375</v>
      </c>
    </row>
    <row r="11" spans="1:5">
      <c r="A11" s="17">
        <v>10</v>
      </c>
      <c r="B11" s="16" t="s">
        <v>15</v>
      </c>
      <c r="C11" s="11">
        <v>23</v>
      </c>
      <c r="D11" s="27">
        <f t="shared" si="0"/>
        <v>35.9375</v>
      </c>
      <c r="E11" s="12">
        <f t="shared" si="1"/>
        <v>7.1875</v>
      </c>
    </row>
    <row r="12" spans="1:5">
      <c r="A12" s="17">
        <v>11</v>
      </c>
      <c r="B12" s="16" t="s">
        <v>16</v>
      </c>
      <c r="C12" s="11">
        <v>23</v>
      </c>
      <c r="D12" s="27">
        <f t="shared" si="0"/>
        <v>35.9375</v>
      </c>
      <c r="E12" s="12">
        <f t="shared" si="1"/>
        <v>7.1875</v>
      </c>
    </row>
    <row r="13" spans="1:5">
      <c r="A13" s="17">
        <v>12</v>
      </c>
      <c r="B13" s="16" t="s">
        <v>17</v>
      </c>
      <c r="C13" s="11">
        <v>28</v>
      </c>
      <c r="D13" s="27">
        <f t="shared" si="0"/>
        <v>43.75</v>
      </c>
      <c r="E13" s="12">
        <f t="shared" si="1"/>
        <v>8.75</v>
      </c>
    </row>
    <row r="14" spans="1:5">
      <c r="A14" s="17">
        <v>13</v>
      </c>
      <c r="B14" s="16" t="s">
        <v>18</v>
      </c>
      <c r="C14" s="11">
        <v>19</v>
      </c>
      <c r="D14" s="27">
        <f t="shared" si="0"/>
        <v>29.6875</v>
      </c>
      <c r="E14" s="12">
        <f t="shared" si="1"/>
        <v>5.9375</v>
      </c>
    </row>
    <row r="15" spans="1:5">
      <c r="A15" s="17">
        <v>14</v>
      </c>
      <c r="B15" s="16" t="s">
        <v>19</v>
      </c>
      <c r="C15" s="11">
        <v>23</v>
      </c>
      <c r="D15" s="27">
        <f t="shared" si="0"/>
        <v>35.9375</v>
      </c>
      <c r="E15" s="12">
        <f t="shared" si="1"/>
        <v>7.1875</v>
      </c>
    </row>
    <row r="16" spans="1:5">
      <c r="A16" s="17">
        <v>15</v>
      </c>
      <c r="B16" s="16" t="s">
        <v>20</v>
      </c>
      <c r="C16" s="11">
        <v>28</v>
      </c>
      <c r="D16" s="27">
        <f t="shared" si="0"/>
        <v>43.75</v>
      </c>
      <c r="E16" s="12">
        <f t="shared" si="1"/>
        <v>8.75</v>
      </c>
    </row>
    <row r="17" spans="1:6">
      <c r="A17" s="17">
        <v>16</v>
      </c>
      <c r="B17" s="16" t="s">
        <v>21</v>
      </c>
      <c r="C17" s="11">
        <v>18</v>
      </c>
      <c r="D17" s="27">
        <f t="shared" si="0"/>
        <v>28.125</v>
      </c>
      <c r="E17" s="12">
        <f t="shared" si="1"/>
        <v>5.625</v>
      </c>
    </row>
    <row r="18" spans="1:6">
      <c r="A18" s="17">
        <v>17</v>
      </c>
      <c r="B18" s="16" t="s">
        <v>22</v>
      </c>
      <c r="C18" s="11">
        <v>0</v>
      </c>
      <c r="D18" s="27">
        <f t="shared" si="0"/>
        <v>0</v>
      </c>
      <c r="E18" s="12">
        <f t="shared" si="1"/>
        <v>0</v>
      </c>
      <c r="F18" t="s">
        <v>439</v>
      </c>
    </row>
    <row r="19" spans="1:6">
      <c r="A19" s="17">
        <v>18</v>
      </c>
      <c r="B19" s="16" t="s">
        <v>23</v>
      </c>
      <c r="C19" s="11">
        <v>24</v>
      </c>
      <c r="D19" s="27">
        <f t="shared" si="0"/>
        <v>37.5</v>
      </c>
      <c r="E19" s="12">
        <f t="shared" si="1"/>
        <v>7.5</v>
      </c>
    </row>
    <row r="20" spans="1:6">
      <c r="A20" s="17">
        <v>19</v>
      </c>
      <c r="B20" s="16" t="s">
        <v>24</v>
      </c>
      <c r="C20" s="11">
        <v>27</v>
      </c>
      <c r="D20" s="27">
        <f t="shared" si="0"/>
        <v>42.1875</v>
      </c>
      <c r="E20" s="12">
        <f t="shared" si="1"/>
        <v>8.4375</v>
      </c>
    </row>
    <row r="21" spans="1:6">
      <c r="A21" s="17">
        <v>20</v>
      </c>
      <c r="B21" s="16" t="s">
        <v>25</v>
      </c>
      <c r="C21" s="11">
        <v>30</v>
      </c>
      <c r="D21" s="27">
        <f t="shared" si="0"/>
        <v>46.875</v>
      </c>
      <c r="E21" s="12">
        <f t="shared" si="1"/>
        <v>9.375</v>
      </c>
    </row>
    <row r="22" spans="1:6">
      <c r="A22" s="17">
        <v>21</v>
      </c>
      <c r="B22" s="16" t="s">
        <v>26</v>
      </c>
      <c r="C22" s="11">
        <v>30</v>
      </c>
      <c r="D22" s="27">
        <f t="shared" si="0"/>
        <v>46.875</v>
      </c>
      <c r="E22" s="12">
        <f t="shared" si="1"/>
        <v>9.375</v>
      </c>
    </row>
    <row r="23" spans="1:6">
      <c r="A23" s="17">
        <v>22</v>
      </c>
      <c r="B23" s="16" t="s">
        <v>27</v>
      </c>
      <c r="C23" s="11">
        <v>19</v>
      </c>
      <c r="D23" s="27">
        <f t="shared" si="0"/>
        <v>29.6875</v>
      </c>
      <c r="E23" s="12">
        <f t="shared" si="1"/>
        <v>5.9375</v>
      </c>
    </row>
    <row r="24" spans="1:6">
      <c r="A24" s="17">
        <v>23</v>
      </c>
      <c r="B24" s="16" t="s">
        <v>28</v>
      </c>
      <c r="C24" s="11">
        <v>18</v>
      </c>
      <c r="D24" s="27">
        <f t="shared" si="0"/>
        <v>28.125</v>
      </c>
      <c r="E24" s="12">
        <f t="shared" si="1"/>
        <v>5.625</v>
      </c>
    </row>
    <row r="25" spans="1:6">
      <c r="A25" s="17">
        <v>24</v>
      </c>
      <c r="B25" s="34" t="s">
        <v>64</v>
      </c>
      <c r="C25" s="11">
        <v>0</v>
      </c>
      <c r="D25" s="27">
        <f t="shared" si="0"/>
        <v>0</v>
      </c>
      <c r="E25" s="12">
        <f t="shared" si="1"/>
        <v>0</v>
      </c>
      <c r="F25" t="s">
        <v>439</v>
      </c>
    </row>
    <row r="26" spans="1:6">
      <c r="A26" s="17">
        <v>25</v>
      </c>
      <c r="B26" s="16" t="s">
        <v>29</v>
      </c>
      <c r="C26" s="11">
        <v>27</v>
      </c>
      <c r="D26" s="27">
        <f t="shared" si="0"/>
        <v>42.1875</v>
      </c>
      <c r="E26" s="12">
        <f t="shared" si="1"/>
        <v>8.4375</v>
      </c>
    </row>
    <row r="27" spans="1:6">
      <c r="A27" s="17">
        <v>26</v>
      </c>
      <c r="B27" s="16" t="s">
        <v>30</v>
      </c>
      <c r="C27" s="11">
        <v>0</v>
      </c>
      <c r="D27" s="27">
        <f t="shared" si="0"/>
        <v>0</v>
      </c>
      <c r="E27" s="12">
        <f t="shared" si="1"/>
        <v>0</v>
      </c>
      <c r="F27" t="s">
        <v>439</v>
      </c>
    </row>
    <row r="28" spans="1:6">
      <c r="A28" s="17">
        <v>27</v>
      </c>
      <c r="B28" s="16" t="s">
        <v>31</v>
      </c>
      <c r="C28" s="11">
        <v>30</v>
      </c>
      <c r="D28" s="27">
        <f t="shared" si="0"/>
        <v>46.875</v>
      </c>
      <c r="E28" s="12">
        <f t="shared" si="1"/>
        <v>9.375</v>
      </c>
    </row>
    <row r="29" spans="1:6">
      <c r="A29" s="17">
        <v>28</v>
      </c>
      <c r="B29" s="16" t="s">
        <v>32</v>
      </c>
      <c r="C29" s="11">
        <v>30</v>
      </c>
      <c r="D29" s="27">
        <f t="shared" si="0"/>
        <v>46.875</v>
      </c>
      <c r="E29" s="12">
        <f t="shared" si="1"/>
        <v>9.375</v>
      </c>
    </row>
    <row r="30" spans="1:6">
      <c r="A30" s="17">
        <v>29</v>
      </c>
      <c r="B30" s="16" t="s">
        <v>110</v>
      </c>
      <c r="C30" s="11">
        <v>0</v>
      </c>
      <c r="D30" s="27">
        <f t="shared" si="0"/>
        <v>0</v>
      </c>
      <c r="E30" s="12">
        <f t="shared" si="1"/>
        <v>0</v>
      </c>
      <c r="F30" t="s">
        <v>440</v>
      </c>
    </row>
    <row r="31" spans="1:6">
      <c r="A31" s="17">
        <v>30</v>
      </c>
      <c r="B31" s="16" t="s">
        <v>33</v>
      </c>
      <c r="C31" s="11">
        <v>23</v>
      </c>
      <c r="D31" s="27">
        <f t="shared" si="0"/>
        <v>35.9375</v>
      </c>
      <c r="E31" s="12">
        <f t="shared" si="1"/>
        <v>7.1875</v>
      </c>
    </row>
    <row r="32" spans="1:6">
      <c r="A32" s="17">
        <v>31</v>
      </c>
      <c r="B32" s="16" t="s">
        <v>34</v>
      </c>
      <c r="C32" s="11">
        <v>22</v>
      </c>
      <c r="D32" s="27">
        <f t="shared" si="0"/>
        <v>34.375</v>
      </c>
      <c r="E32" s="12">
        <f t="shared" si="1"/>
        <v>6.875</v>
      </c>
    </row>
    <row r="33" spans="1:5">
      <c r="A33" s="17">
        <v>32</v>
      </c>
      <c r="B33" s="16" t="s">
        <v>35</v>
      </c>
      <c r="C33" s="11">
        <v>30</v>
      </c>
      <c r="D33" s="27">
        <f t="shared" si="0"/>
        <v>46.875</v>
      </c>
      <c r="E33" s="12">
        <f t="shared" si="1"/>
        <v>9.375</v>
      </c>
    </row>
    <row r="34" spans="1:5">
      <c r="A34" s="17">
        <v>33</v>
      </c>
      <c r="B34" s="16" t="s">
        <v>36</v>
      </c>
      <c r="C34" s="11">
        <v>25</v>
      </c>
      <c r="D34" s="27">
        <f t="shared" si="0"/>
        <v>39.0625</v>
      </c>
      <c r="E34" s="12">
        <f t="shared" si="1"/>
        <v>7.8125</v>
      </c>
    </row>
    <row r="35" spans="1:5">
      <c r="A35" s="17">
        <v>34</v>
      </c>
      <c r="B35" s="16" t="s">
        <v>37</v>
      </c>
      <c r="C35" s="11">
        <v>30</v>
      </c>
      <c r="D35" s="27">
        <f t="shared" si="0"/>
        <v>46.875</v>
      </c>
      <c r="E35" s="12">
        <f t="shared" si="1"/>
        <v>9.375</v>
      </c>
    </row>
    <row r="36" spans="1:5">
      <c r="A36" s="17">
        <v>35</v>
      </c>
      <c r="B36" s="16" t="s">
        <v>38</v>
      </c>
      <c r="C36" s="11">
        <v>25</v>
      </c>
      <c r="D36" s="27">
        <f t="shared" si="0"/>
        <v>39.0625</v>
      </c>
      <c r="E36" s="12">
        <f t="shared" si="1"/>
        <v>7.8125</v>
      </c>
    </row>
    <row r="37" spans="1:5">
      <c r="A37" s="17">
        <v>36</v>
      </c>
      <c r="B37" s="16" t="s">
        <v>39</v>
      </c>
      <c r="C37" s="11">
        <v>31</v>
      </c>
      <c r="D37" s="27">
        <f t="shared" si="0"/>
        <v>48.4375</v>
      </c>
      <c r="E37" s="12">
        <f t="shared" si="1"/>
        <v>9.6875</v>
      </c>
    </row>
    <row r="38" spans="1:5">
      <c r="A38" s="17">
        <v>37</v>
      </c>
      <c r="B38" s="16" t="s">
        <v>40</v>
      </c>
      <c r="C38" s="11">
        <v>23</v>
      </c>
      <c r="D38" s="27">
        <f t="shared" si="0"/>
        <v>35.9375</v>
      </c>
      <c r="E38" s="12">
        <f t="shared" si="1"/>
        <v>7.1875</v>
      </c>
    </row>
    <row r="39" spans="1:5">
      <c r="A39" s="17">
        <v>33</v>
      </c>
      <c r="B39" s="16" t="s">
        <v>41</v>
      </c>
      <c r="C39" s="11">
        <v>25</v>
      </c>
      <c r="D39" s="27">
        <f t="shared" si="0"/>
        <v>39.0625</v>
      </c>
      <c r="E39" s="12">
        <f t="shared" si="1"/>
        <v>7.8125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opLeftCell="A13" zoomScale="70" zoomScaleNormal="70" workbookViewId="0">
      <selection activeCell="L49" sqref="L49"/>
    </sheetView>
  </sheetViews>
  <sheetFormatPr baseColWidth="10" defaultColWidth="12.28515625" defaultRowHeight="12"/>
  <cols>
    <col min="1" max="1" width="6" style="4" customWidth="1"/>
    <col min="2" max="2" width="40.140625" style="4" customWidth="1"/>
    <col min="3" max="3" width="7.28515625" style="9" customWidth="1"/>
    <col min="4" max="4" width="4.5703125" style="9" customWidth="1"/>
    <col min="5" max="5" width="8.5703125" style="9" customWidth="1"/>
    <col min="6" max="6" width="4.5703125" style="9" customWidth="1"/>
    <col min="7" max="7" width="10.85546875" style="9" customWidth="1"/>
    <col min="8" max="8" width="4.7109375" style="9" customWidth="1"/>
    <col min="9" max="9" width="10.42578125" style="9" customWidth="1"/>
    <col min="10" max="10" width="4.42578125" style="9" customWidth="1"/>
    <col min="11" max="11" width="9.7109375" style="9" customWidth="1"/>
    <col min="12" max="12" width="9.85546875" style="9" customWidth="1"/>
    <col min="13" max="13" width="4.42578125" style="9" customWidth="1"/>
    <col min="14" max="14" width="11.5703125" style="9" customWidth="1"/>
    <col min="15" max="16" width="4.7109375" style="9" customWidth="1"/>
    <col min="17" max="17" width="10.5703125" style="9" customWidth="1"/>
    <col min="18" max="18" width="11" style="9" customWidth="1"/>
    <col min="19" max="20" width="4.85546875" style="9" customWidth="1"/>
    <col min="21" max="21" width="10.28515625" style="9" customWidth="1"/>
    <col min="22" max="22" width="11" style="9" customWidth="1"/>
    <col min="23" max="23" width="7.5703125" style="9" customWidth="1"/>
    <col min="24" max="24" width="7.140625" style="9" customWidth="1"/>
    <col min="25" max="25" width="9.5703125" style="9" customWidth="1"/>
    <col min="26" max="26" width="8" style="9" customWidth="1"/>
    <col min="27" max="27" width="8.28515625" style="9" customWidth="1"/>
    <col min="28" max="28" width="8.140625" style="4" customWidth="1"/>
    <col min="29" max="29" width="7" style="9" customWidth="1"/>
    <col min="30" max="30" width="29.5703125" style="4" customWidth="1"/>
    <col min="31" max="16384" width="12.28515625" style="4"/>
  </cols>
  <sheetData>
    <row r="1" spans="1:30">
      <c r="A1" s="1" t="s">
        <v>0</v>
      </c>
      <c r="B1" s="2" t="s">
        <v>491</v>
      </c>
      <c r="C1" s="3"/>
      <c r="D1" s="3"/>
      <c r="E1" s="3">
        <v>2</v>
      </c>
      <c r="F1" s="3"/>
      <c r="G1" s="3">
        <v>1</v>
      </c>
      <c r="H1" s="3"/>
      <c r="I1" s="3">
        <v>2</v>
      </c>
      <c r="J1" s="3"/>
      <c r="K1" s="3">
        <v>1</v>
      </c>
      <c r="L1" s="3">
        <v>2</v>
      </c>
      <c r="M1" s="3"/>
      <c r="N1" s="3">
        <v>2</v>
      </c>
      <c r="O1" s="3"/>
      <c r="P1" s="3"/>
      <c r="Q1" s="3">
        <v>2</v>
      </c>
      <c r="R1" s="3">
        <v>2</v>
      </c>
      <c r="S1" s="3"/>
      <c r="T1" s="3"/>
      <c r="U1" s="3">
        <v>1</v>
      </c>
      <c r="V1" s="3"/>
      <c r="W1" s="3"/>
      <c r="X1" s="3"/>
      <c r="Y1" s="3"/>
      <c r="Z1" s="3"/>
      <c r="AA1" s="3"/>
      <c r="AB1" s="1"/>
      <c r="AC1" s="3"/>
      <c r="AD1" s="1"/>
    </row>
    <row r="2" spans="1:30">
      <c r="A2" s="3" t="s">
        <v>1</v>
      </c>
      <c r="B2" s="3" t="s">
        <v>2</v>
      </c>
      <c r="C2" s="3" t="s">
        <v>3</v>
      </c>
      <c r="D2" s="3">
        <v>1</v>
      </c>
      <c r="E2" s="26">
        <v>40637</v>
      </c>
      <c r="F2" s="3">
        <v>2</v>
      </c>
      <c r="G2" s="5">
        <v>40641</v>
      </c>
      <c r="H2" s="3">
        <v>3</v>
      </c>
      <c r="I2" s="5">
        <v>40644</v>
      </c>
      <c r="J2" s="3">
        <v>4</v>
      </c>
      <c r="K2" s="5">
        <v>40648</v>
      </c>
      <c r="L2" s="5">
        <v>40658</v>
      </c>
      <c r="M2" s="3">
        <v>5</v>
      </c>
      <c r="N2" s="5">
        <v>40665</v>
      </c>
      <c r="O2" s="15">
        <v>6</v>
      </c>
      <c r="P2" s="15">
        <v>7</v>
      </c>
      <c r="Q2" s="5">
        <v>40686</v>
      </c>
      <c r="R2" s="5">
        <v>40693</v>
      </c>
      <c r="S2" s="15">
        <v>8</v>
      </c>
      <c r="T2" s="15">
        <v>9</v>
      </c>
      <c r="U2" s="5">
        <v>40704</v>
      </c>
      <c r="V2" s="3" t="s">
        <v>4</v>
      </c>
      <c r="W2" s="45">
        <v>0.8</v>
      </c>
      <c r="X2" s="3" t="s">
        <v>433</v>
      </c>
      <c r="Y2" s="45">
        <v>0.2</v>
      </c>
      <c r="Z2" s="3" t="s">
        <v>479</v>
      </c>
      <c r="AA2" s="3" t="s">
        <v>482</v>
      </c>
      <c r="AB2" s="3" t="s">
        <v>480</v>
      </c>
      <c r="AC2" s="3" t="s">
        <v>483</v>
      </c>
      <c r="AD2" s="3" t="s">
        <v>481</v>
      </c>
    </row>
    <row r="3" spans="1:30" ht="12.75">
      <c r="A3" s="17">
        <v>1</v>
      </c>
      <c r="B3" s="16" t="s">
        <v>5</v>
      </c>
      <c r="C3" s="17">
        <v>20</v>
      </c>
      <c r="D3" s="33">
        <v>47</v>
      </c>
      <c r="E3" s="17" t="s">
        <v>6</v>
      </c>
      <c r="F3" s="71"/>
      <c r="G3" s="17" t="s">
        <v>354</v>
      </c>
      <c r="H3" s="17">
        <v>50</v>
      </c>
      <c r="I3" s="17" t="s">
        <v>354</v>
      </c>
      <c r="J3" s="17">
        <v>45</v>
      </c>
      <c r="K3" s="17" t="s">
        <v>354</v>
      </c>
      <c r="L3" s="17" t="s">
        <v>354</v>
      </c>
      <c r="M3" s="17">
        <v>50</v>
      </c>
      <c r="N3" s="17" t="s">
        <v>354</v>
      </c>
      <c r="O3" s="35">
        <v>50</v>
      </c>
      <c r="P3" s="3">
        <v>50</v>
      </c>
      <c r="Q3" s="3" t="s">
        <v>354</v>
      </c>
      <c r="R3" s="3" t="s">
        <v>354</v>
      </c>
      <c r="S3" s="19">
        <v>40</v>
      </c>
      <c r="T3" s="19">
        <v>42</v>
      </c>
      <c r="U3" s="19" t="s">
        <v>6</v>
      </c>
      <c r="V3" s="7">
        <f>AVERAGE(D3,F3,H3,J3,M3,O3,P3,S3,T3)</f>
        <v>46.75</v>
      </c>
      <c r="W3" s="7">
        <f>V3*80%</f>
        <v>37.4</v>
      </c>
      <c r="X3" s="7">
        <v>31.25</v>
      </c>
      <c r="Y3" s="8">
        <f>X3*20%</f>
        <v>6.25</v>
      </c>
      <c r="Z3" s="3"/>
      <c r="AA3" s="3">
        <f>(Z3/15)*100</f>
        <v>0</v>
      </c>
      <c r="AB3" s="1"/>
      <c r="AC3" s="7">
        <f>W3+Y3-AB3</f>
        <v>43.65</v>
      </c>
      <c r="AD3" s="1"/>
    </row>
    <row r="4" spans="1:30" ht="12.75">
      <c r="A4" s="17">
        <v>2</v>
      </c>
      <c r="B4" s="16" t="s">
        <v>7</v>
      </c>
      <c r="C4" s="17">
        <v>6</v>
      </c>
      <c r="D4" s="33">
        <v>40</v>
      </c>
      <c r="E4" s="17" t="s">
        <v>6</v>
      </c>
      <c r="F4" s="71"/>
      <c r="G4" s="17" t="s">
        <v>11</v>
      </c>
      <c r="H4" s="17">
        <v>30</v>
      </c>
      <c r="I4" s="17" t="s">
        <v>354</v>
      </c>
      <c r="J4" s="17">
        <v>10</v>
      </c>
      <c r="K4" s="17" t="s">
        <v>354</v>
      </c>
      <c r="L4" s="17" t="s">
        <v>371</v>
      </c>
      <c r="M4" s="17">
        <v>10</v>
      </c>
      <c r="N4" s="17" t="s">
        <v>354</v>
      </c>
      <c r="O4" s="35">
        <v>50</v>
      </c>
      <c r="P4" s="3">
        <v>10</v>
      </c>
      <c r="Q4" s="3" t="s">
        <v>354</v>
      </c>
      <c r="R4" s="3" t="s">
        <v>354</v>
      </c>
      <c r="S4" s="19">
        <v>40</v>
      </c>
      <c r="T4" s="19">
        <v>15</v>
      </c>
      <c r="U4" s="19" t="s">
        <v>6</v>
      </c>
      <c r="V4" s="7">
        <f t="shared" ref="V4:V40" si="0">AVERAGE(D4,F4,H4,J4,M4,O4,P4,S4,T4)</f>
        <v>25.625</v>
      </c>
      <c r="W4" s="7">
        <f t="shared" ref="W4:W40" si="1">V4*80%</f>
        <v>20.5</v>
      </c>
      <c r="X4" s="7">
        <v>37.5</v>
      </c>
      <c r="Y4" s="8">
        <f t="shared" ref="Y4:Y40" si="2">X4*20%</f>
        <v>7.5</v>
      </c>
      <c r="Z4" s="3">
        <v>3</v>
      </c>
      <c r="AA4" s="3">
        <f t="shared" ref="AA4:AA40" si="3">(Z4/15)*100</f>
        <v>20</v>
      </c>
      <c r="AB4" s="1"/>
      <c r="AC4" s="48">
        <f t="shared" ref="AC4:AC40" si="4">W4+Y4-AB4</f>
        <v>28</v>
      </c>
      <c r="AD4" s="1"/>
    </row>
    <row r="5" spans="1:30" ht="12.75">
      <c r="A5" s="17">
        <v>3</v>
      </c>
      <c r="B5" s="16" t="s">
        <v>8</v>
      </c>
      <c r="C5" s="17">
        <v>22</v>
      </c>
      <c r="D5" s="17">
        <v>50</v>
      </c>
      <c r="E5" s="17" t="s">
        <v>6</v>
      </c>
      <c r="F5" s="71"/>
      <c r="G5" s="17" t="s">
        <v>11</v>
      </c>
      <c r="H5" s="17">
        <v>50</v>
      </c>
      <c r="I5" s="17" t="s">
        <v>354</v>
      </c>
      <c r="J5" s="17">
        <v>10</v>
      </c>
      <c r="K5" s="17" t="s">
        <v>354</v>
      </c>
      <c r="L5" s="17" t="s">
        <v>371</v>
      </c>
      <c r="M5" s="17">
        <v>38</v>
      </c>
      <c r="N5" s="17" t="s">
        <v>354</v>
      </c>
      <c r="O5" s="35">
        <v>25</v>
      </c>
      <c r="P5" s="3">
        <v>45</v>
      </c>
      <c r="Q5" s="3" t="s">
        <v>354</v>
      </c>
      <c r="R5" s="3" t="s">
        <v>354</v>
      </c>
      <c r="S5" s="19">
        <v>45</v>
      </c>
      <c r="T5" s="19">
        <v>40</v>
      </c>
      <c r="U5" s="19" t="s">
        <v>6</v>
      </c>
      <c r="V5" s="7">
        <f t="shared" si="0"/>
        <v>37.875</v>
      </c>
      <c r="W5" s="7">
        <f t="shared" si="1"/>
        <v>30.3</v>
      </c>
      <c r="X5" s="7">
        <v>31.25</v>
      </c>
      <c r="Y5" s="8">
        <f t="shared" si="2"/>
        <v>6.25</v>
      </c>
      <c r="Z5" s="3">
        <v>3</v>
      </c>
      <c r="AA5" s="3">
        <f t="shared" si="3"/>
        <v>20</v>
      </c>
      <c r="AB5" s="1"/>
      <c r="AC5" s="7">
        <f t="shared" si="4"/>
        <v>36.549999999999997</v>
      </c>
      <c r="AD5" s="1"/>
    </row>
    <row r="6" spans="1:30" ht="12.75">
      <c r="A6" s="17">
        <v>4</v>
      </c>
      <c r="B6" s="16" t="s">
        <v>9</v>
      </c>
      <c r="C6" s="17">
        <v>12</v>
      </c>
      <c r="D6" s="71"/>
      <c r="E6" s="17" t="s">
        <v>6</v>
      </c>
      <c r="F6" s="17">
        <v>30</v>
      </c>
      <c r="G6" s="17" t="s">
        <v>354</v>
      </c>
      <c r="H6" s="17">
        <v>10</v>
      </c>
      <c r="I6" s="17" t="s">
        <v>354</v>
      </c>
      <c r="J6" s="17">
        <v>10</v>
      </c>
      <c r="K6" s="17" t="s">
        <v>354</v>
      </c>
      <c r="L6" s="17" t="s">
        <v>6</v>
      </c>
      <c r="M6" s="17">
        <v>38</v>
      </c>
      <c r="N6" s="17" t="s">
        <v>354</v>
      </c>
      <c r="O6" s="35">
        <v>50</v>
      </c>
      <c r="P6" s="3">
        <v>50</v>
      </c>
      <c r="Q6" s="3" t="s">
        <v>354</v>
      </c>
      <c r="R6" s="3" t="s">
        <v>354</v>
      </c>
      <c r="S6" s="19">
        <v>50</v>
      </c>
      <c r="T6" s="19">
        <v>45</v>
      </c>
      <c r="U6" s="19" t="s">
        <v>6</v>
      </c>
      <c r="V6" s="7">
        <f t="shared" si="0"/>
        <v>35.375</v>
      </c>
      <c r="W6" s="7">
        <f t="shared" si="1"/>
        <v>28.3</v>
      </c>
      <c r="X6" s="7">
        <v>40.625</v>
      </c>
      <c r="Y6" s="8">
        <f t="shared" si="2"/>
        <v>8.125</v>
      </c>
      <c r="Z6" s="3"/>
      <c r="AA6" s="3">
        <f t="shared" si="3"/>
        <v>0</v>
      </c>
      <c r="AB6" s="1"/>
      <c r="AC6" s="7">
        <f t="shared" si="4"/>
        <v>36.424999999999997</v>
      </c>
      <c r="AD6" s="1"/>
    </row>
    <row r="7" spans="1:30" ht="12.75">
      <c r="A7" s="17">
        <v>5</v>
      </c>
      <c r="B7" s="16" t="s">
        <v>10</v>
      </c>
      <c r="C7" s="17">
        <v>12</v>
      </c>
      <c r="D7" s="17">
        <v>35</v>
      </c>
      <c r="E7" s="17" t="s">
        <v>6</v>
      </c>
      <c r="F7" s="17">
        <v>34</v>
      </c>
      <c r="G7" s="17" t="s">
        <v>354</v>
      </c>
      <c r="H7" s="17">
        <v>10</v>
      </c>
      <c r="I7" s="17" t="s">
        <v>354</v>
      </c>
      <c r="J7" s="17">
        <v>10</v>
      </c>
      <c r="K7" s="17" t="s">
        <v>354</v>
      </c>
      <c r="L7" s="17" t="s">
        <v>6</v>
      </c>
      <c r="M7" s="71"/>
      <c r="N7" s="17" t="s">
        <v>354</v>
      </c>
      <c r="O7" s="35">
        <v>37</v>
      </c>
      <c r="P7" s="3">
        <v>50</v>
      </c>
      <c r="Q7" s="3" t="s">
        <v>354</v>
      </c>
      <c r="R7" s="3" t="s">
        <v>354</v>
      </c>
      <c r="S7" s="19"/>
      <c r="T7" s="19">
        <v>10</v>
      </c>
      <c r="U7" s="19" t="s">
        <v>11</v>
      </c>
      <c r="V7" s="7">
        <f t="shared" si="0"/>
        <v>26.571428571428573</v>
      </c>
      <c r="W7" s="7">
        <f t="shared" si="1"/>
        <v>21.25714285714286</v>
      </c>
      <c r="X7" s="7">
        <v>40.625</v>
      </c>
      <c r="Y7" s="8">
        <f t="shared" si="2"/>
        <v>8.125</v>
      </c>
      <c r="Z7" s="3">
        <v>1</v>
      </c>
      <c r="AA7" s="7">
        <f t="shared" si="3"/>
        <v>6.666666666666667</v>
      </c>
      <c r="AB7" s="1"/>
      <c r="AC7" s="48">
        <f t="shared" si="4"/>
        <v>29.38214285714286</v>
      </c>
      <c r="AD7" s="1"/>
    </row>
    <row r="8" spans="1:30" ht="12.75">
      <c r="A8" s="17">
        <v>6</v>
      </c>
      <c r="B8" s="16" t="s">
        <v>446</v>
      </c>
      <c r="C8" s="17">
        <v>22</v>
      </c>
      <c r="D8" s="33">
        <v>48</v>
      </c>
      <c r="E8" s="17" t="s">
        <v>6</v>
      </c>
      <c r="F8" s="17">
        <v>45</v>
      </c>
      <c r="G8" s="17" t="s">
        <v>354</v>
      </c>
      <c r="H8" s="17">
        <v>50</v>
      </c>
      <c r="I8" s="17" t="s">
        <v>354</v>
      </c>
      <c r="J8" s="17">
        <v>50</v>
      </c>
      <c r="K8" s="17" t="s">
        <v>11</v>
      </c>
      <c r="L8" s="17" t="s">
        <v>371</v>
      </c>
      <c r="M8" s="71"/>
      <c r="N8" s="17" t="s">
        <v>354</v>
      </c>
      <c r="O8" s="35">
        <v>50</v>
      </c>
      <c r="P8" s="3">
        <v>50</v>
      </c>
      <c r="Q8" s="3" t="s">
        <v>354</v>
      </c>
      <c r="R8" s="3" t="s">
        <v>354</v>
      </c>
      <c r="S8" s="19">
        <v>45</v>
      </c>
      <c r="T8" s="19">
        <v>42</v>
      </c>
      <c r="U8" s="19" t="s">
        <v>6</v>
      </c>
      <c r="V8" s="7">
        <f t="shared" si="0"/>
        <v>47.5</v>
      </c>
      <c r="W8" s="7">
        <f t="shared" si="1"/>
        <v>38</v>
      </c>
      <c r="X8" s="7">
        <v>31.25</v>
      </c>
      <c r="Y8" s="8">
        <f t="shared" si="2"/>
        <v>6.25</v>
      </c>
      <c r="Z8" s="3">
        <v>3</v>
      </c>
      <c r="AA8" s="3">
        <f t="shared" si="3"/>
        <v>20</v>
      </c>
      <c r="AB8" s="1"/>
      <c r="AC8" s="7">
        <f t="shared" si="4"/>
        <v>44.25</v>
      </c>
      <c r="AD8" s="1"/>
    </row>
    <row r="9" spans="1:30" ht="12.75">
      <c r="A9" s="17">
        <v>7</v>
      </c>
      <c r="B9" s="16" t="s">
        <v>12</v>
      </c>
      <c r="C9" s="17">
        <v>13</v>
      </c>
      <c r="D9" s="33">
        <v>30</v>
      </c>
      <c r="E9" s="17" t="s">
        <v>6</v>
      </c>
      <c r="F9" s="17">
        <v>17</v>
      </c>
      <c r="G9" s="17" t="s">
        <v>354</v>
      </c>
      <c r="H9" s="17">
        <v>35</v>
      </c>
      <c r="I9" s="17" t="s">
        <v>354</v>
      </c>
      <c r="J9" s="17">
        <v>10</v>
      </c>
      <c r="K9" s="17" t="s">
        <v>354</v>
      </c>
      <c r="L9" s="17" t="s">
        <v>6</v>
      </c>
      <c r="M9" s="71"/>
      <c r="N9" s="17" t="s">
        <v>354</v>
      </c>
      <c r="O9" s="35">
        <v>50</v>
      </c>
      <c r="P9" s="3">
        <v>50</v>
      </c>
      <c r="Q9" s="3" t="s">
        <v>354</v>
      </c>
      <c r="R9" s="3" t="s">
        <v>354</v>
      </c>
      <c r="S9" s="19">
        <v>40</v>
      </c>
      <c r="T9" s="19">
        <v>20</v>
      </c>
      <c r="U9" s="19" t="s">
        <v>6</v>
      </c>
      <c r="V9" s="7">
        <f t="shared" si="0"/>
        <v>31.5</v>
      </c>
      <c r="W9" s="7">
        <f t="shared" si="1"/>
        <v>25.200000000000003</v>
      </c>
      <c r="X9" s="7">
        <v>37.5</v>
      </c>
      <c r="Y9" s="8">
        <f t="shared" si="2"/>
        <v>7.5</v>
      </c>
      <c r="Z9" s="3"/>
      <c r="AA9" s="3">
        <f t="shared" si="3"/>
        <v>0</v>
      </c>
      <c r="AB9" s="1"/>
      <c r="AC9" s="7">
        <f t="shared" si="4"/>
        <v>32.700000000000003</v>
      </c>
      <c r="AD9" s="1"/>
    </row>
    <row r="10" spans="1:30" ht="12.75">
      <c r="A10" s="17">
        <v>8</v>
      </c>
      <c r="B10" s="16" t="s">
        <v>13</v>
      </c>
      <c r="C10" s="17">
        <v>9</v>
      </c>
      <c r="D10" s="17">
        <v>40</v>
      </c>
      <c r="E10" s="17" t="s">
        <v>6</v>
      </c>
      <c r="F10" s="17">
        <v>40</v>
      </c>
      <c r="G10" s="17" t="s">
        <v>11</v>
      </c>
      <c r="H10" s="17">
        <v>45</v>
      </c>
      <c r="I10" s="17" t="s">
        <v>354</v>
      </c>
      <c r="J10" s="17">
        <v>50</v>
      </c>
      <c r="K10" s="17" t="s">
        <v>354</v>
      </c>
      <c r="L10" s="17" t="s">
        <v>354</v>
      </c>
      <c r="M10" s="71"/>
      <c r="N10" s="17" t="s">
        <v>354</v>
      </c>
      <c r="O10" s="35">
        <v>50</v>
      </c>
      <c r="P10" s="3">
        <v>50</v>
      </c>
      <c r="Q10" s="3" t="s">
        <v>354</v>
      </c>
      <c r="R10" s="3" t="s">
        <v>354</v>
      </c>
      <c r="S10" s="19">
        <v>45</v>
      </c>
      <c r="T10" s="19">
        <v>50</v>
      </c>
      <c r="U10" s="19" t="s">
        <v>6</v>
      </c>
      <c r="V10" s="7">
        <f t="shared" si="0"/>
        <v>46.25</v>
      </c>
      <c r="W10" s="7">
        <f t="shared" si="1"/>
        <v>37</v>
      </c>
      <c r="X10" s="7">
        <v>42.1875</v>
      </c>
      <c r="Y10" s="8">
        <f t="shared" si="2"/>
        <v>8.4375</v>
      </c>
      <c r="Z10" s="3">
        <v>1</v>
      </c>
      <c r="AA10" s="7">
        <f t="shared" si="3"/>
        <v>6.666666666666667</v>
      </c>
      <c r="AB10" s="1"/>
      <c r="AC10" s="7">
        <f t="shared" si="4"/>
        <v>45.4375</v>
      </c>
      <c r="AD10" s="1"/>
    </row>
    <row r="11" spans="1:30" ht="12.75">
      <c r="A11" s="17">
        <v>9</v>
      </c>
      <c r="B11" s="16" t="s">
        <v>14</v>
      </c>
      <c r="C11" s="17">
        <v>17</v>
      </c>
      <c r="D11" s="17">
        <v>48</v>
      </c>
      <c r="E11" s="17" t="s">
        <v>6</v>
      </c>
      <c r="F11" s="17">
        <v>48</v>
      </c>
      <c r="G11" s="17" t="s">
        <v>354</v>
      </c>
      <c r="H11" s="71"/>
      <c r="I11" s="17" t="s">
        <v>354</v>
      </c>
      <c r="J11" s="17">
        <v>50</v>
      </c>
      <c r="K11" s="17" t="s">
        <v>354</v>
      </c>
      <c r="L11" s="17" t="s">
        <v>354</v>
      </c>
      <c r="M11" s="17">
        <v>50</v>
      </c>
      <c r="N11" s="17" t="s">
        <v>354</v>
      </c>
      <c r="O11" s="35">
        <v>50</v>
      </c>
      <c r="P11" s="3">
        <v>50</v>
      </c>
      <c r="Q11" s="3" t="s">
        <v>354</v>
      </c>
      <c r="R11" s="3" t="s">
        <v>354</v>
      </c>
      <c r="S11" s="19">
        <v>50</v>
      </c>
      <c r="T11" s="19">
        <v>50</v>
      </c>
      <c r="U11" s="19" t="s">
        <v>6</v>
      </c>
      <c r="V11" s="7">
        <f t="shared" si="0"/>
        <v>49.5</v>
      </c>
      <c r="W11" s="7">
        <f t="shared" si="1"/>
        <v>39.6</v>
      </c>
      <c r="X11" s="7">
        <v>46.875</v>
      </c>
      <c r="Y11" s="8">
        <f t="shared" si="2"/>
        <v>9.375</v>
      </c>
      <c r="Z11" s="3"/>
      <c r="AA11" s="3">
        <f t="shared" si="3"/>
        <v>0</v>
      </c>
      <c r="AB11" s="1"/>
      <c r="AC11" s="7">
        <f t="shared" si="4"/>
        <v>48.975000000000001</v>
      </c>
      <c r="AD11" s="1"/>
    </row>
    <row r="12" spans="1:30" ht="12.75">
      <c r="A12" s="17">
        <v>10</v>
      </c>
      <c r="B12" s="16" t="s">
        <v>15</v>
      </c>
      <c r="C12" s="17">
        <v>5</v>
      </c>
      <c r="D12" s="17">
        <v>42</v>
      </c>
      <c r="E12" s="17" t="s">
        <v>6</v>
      </c>
      <c r="F12" s="17">
        <v>30</v>
      </c>
      <c r="G12" s="17" t="s">
        <v>354</v>
      </c>
      <c r="H12" s="17">
        <v>50</v>
      </c>
      <c r="I12" s="17" t="s">
        <v>354</v>
      </c>
      <c r="J12" s="17">
        <v>10</v>
      </c>
      <c r="K12" s="17" t="s">
        <v>354</v>
      </c>
      <c r="L12" s="17" t="s">
        <v>6</v>
      </c>
      <c r="M12" s="71"/>
      <c r="N12" s="17" t="s">
        <v>354</v>
      </c>
      <c r="O12" s="35">
        <v>31</v>
      </c>
      <c r="P12" s="3">
        <v>50</v>
      </c>
      <c r="Q12" s="3" t="s">
        <v>354</v>
      </c>
      <c r="R12" s="3" t="s">
        <v>365</v>
      </c>
      <c r="S12" s="19">
        <v>42</v>
      </c>
      <c r="T12" s="19">
        <v>35</v>
      </c>
      <c r="U12" s="19" t="s">
        <v>6</v>
      </c>
      <c r="V12" s="7">
        <f t="shared" si="0"/>
        <v>36.25</v>
      </c>
      <c r="W12" s="7">
        <f t="shared" si="1"/>
        <v>29</v>
      </c>
      <c r="X12" s="7">
        <v>35.9375</v>
      </c>
      <c r="Y12" s="8">
        <f t="shared" si="2"/>
        <v>7.1875</v>
      </c>
      <c r="Z12" s="3"/>
      <c r="AA12" s="3">
        <f t="shared" si="3"/>
        <v>0</v>
      </c>
      <c r="AB12" s="1">
        <v>1</v>
      </c>
      <c r="AC12" s="7">
        <f t="shared" si="4"/>
        <v>35.1875</v>
      </c>
      <c r="AD12" s="1"/>
    </row>
    <row r="13" spans="1:30" ht="12.75">
      <c r="A13" s="17">
        <v>11</v>
      </c>
      <c r="B13" s="16" t="s">
        <v>16</v>
      </c>
      <c r="C13" s="17">
        <v>8</v>
      </c>
      <c r="D13" s="33">
        <v>42</v>
      </c>
      <c r="E13" s="17" t="s">
        <v>6</v>
      </c>
      <c r="F13" s="17">
        <v>34</v>
      </c>
      <c r="G13" s="17" t="s">
        <v>354</v>
      </c>
      <c r="H13" s="71"/>
      <c r="I13" s="17" t="s">
        <v>354</v>
      </c>
      <c r="J13" s="17">
        <v>10</v>
      </c>
      <c r="K13" s="17" t="s">
        <v>354</v>
      </c>
      <c r="L13" s="17" t="s">
        <v>6</v>
      </c>
      <c r="M13" s="17">
        <v>33</v>
      </c>
      <c r="N13" s="17" t="s">
        <v>354</v>
      </c>
      <c r="O13" s="35">
        <v>50</v>
      </c>
      <c r="P13" s="3">
        <v>50</v>
      </c>
      <c r="Q13" s="3" t="s">
        <v>354</v>
      </c>
      <c r="R13" s="3" t="s">
        <v>354</v>
      </c>
      <c r="S13" s="19">
        <v>40</v>
      </c>
      <c r="T13" s="19">
        <v>38</v>
      </c>
      <c r="U13" s="19" t="s">
        <v>6</v>
      </c>
      <c r="V13" s="7">
        <f t="shared" si="0"/>
        <v>37.125</v>
      </c>
      <c r="W13" s="7">
        <f t="shared" si="1"/>
        <v>29.700000000000003</v>
      </c>
      <c r="X13" s="7">
        <v>35.9375</v>
      </c>
      <c r="Y13" s="8">
        <f t="shared" si="2"/>
        <v>7.1875</v>
      </c>
      <c r="Z13" s="3"/>
      <c r="AA13" s="3">
        <f t="shared" si="3"/>
        <v>0</v>
      </c>
      <c r="AB13" s="1"/>
      <c r="AC13" s="7">
        <f t="shared" si="4"/>
        <v>36.887500000000003</v>
      </c>
      <c r="AD13" s="1"/>
    </row>
    <row r="14" spans="1:30" ht="12.75">
      <c r="A14" s="17">
        <v>12</v>
      </c>
      <c r="B14" s="16" t="s">
        <v>17</v>
      </c>
      <c r="C14" s="17">
        <v>19</v>
      </c>
      <c r="D14" s="17">
        <v>48</v>
      </c>
      <c r="E14" s="17" t="s">
        <v>6</v>
      </c>
      <c r="F14" s="17">
        <v>48</v>
      </c>
      <c r="G14" s="17" t="s">
        <v>354</v>
      </c>
      <c r="H14" s="17">
        <v>45</v>
      </c>
      <c r="I14" s="17" t="s">
        <v>354</v>
      </c>
      <c r="J14" s="17">
        <v>43</v>
      </c>
      <c r="K14" s="17" t="s">
        <v>354</v>
      </c>
      <c r="L14" s="17" t="s">
        <v>354</v>
      </c>
      <c r="M14" s="71"/>
      <c r="N14" s="17" t="s">
        <v>354</v>
      </c>
      <c r="O14" s="35">
        <v>50</v>
      </c>
      <c r="P14" s="3">
        <v>50</v>
      </c>
      <c r="Q14" s="3" t="s">
        <v>354</v>
      </c>
      <c r="R14" s="3" t="s">
        <v>354</v>
      </c>
      <c r="S14" s="19">
        <v>45</v>
      </c>
      <c r="T14" s="19">
        <v>42</v>
      </c>
      <c r="U14" s="19" t="s">
        <v>6</v>
      </c>
      <c r="V14" s="7">
        <f t="shared" si="0"/>
        <v>46.375</v>
      </c>
      <c r="W14" s="7">
        <f t="shared" si="1"/>
        <v>37.1</v>
      </c>
      <c r="X14" s="7">
        <v>43.75</v>
      </c>
      <c r="Y14" s="8">
        <f t="shared" si="2"/>
        <v>8.75</v>
      </c>
      <c r="Z14" s="3"/>
      <c r="AA14" s="3">
        <f t="shared" si="3"/>
        <v>0</v>
      </c>
      <c r="AB14" s="1"/>
      <c r="AC14" s="7">
        <f t="shared" si="4"/>
        <v>45.85</v>
      </c>
      <c r="AD14" s="1"/>
    </row>
    <row r="15" spans="1:30" ht="12.75">
      <c r="A15" s="17">
        <v>13</v>
      </c>
      <c r="B15" s="16" t="s">
        <v>18</v>
      </c>
      <c r="C15" s="17">
        <v>10</v>
      </c>
      <c r="D15" s="71"/>
      <c r="E15" s="17" t="s">
        <v>11</v>
      </c>
      <c r="F15" s="17">
        <v>20</v>
      </c>
      <c r="G15" s="17" t="s">
        <v>11</v>
      </c>
      <c r="H15" s="17">
        <v>45</v>
      </c>
      <c r="I15" s="17" t="s">
        <v>354</v>
      </c>
      <c r="J15" s="17">
        <v>30</v>
      </c>
      <c r="K15" s="17" t="s">
        <v>354</v>
      </c>
      <c r="L15" s="17" t="s">
        <v>6</v>
      </c>
      <c r="M15" s="17">
        <v>20</v>
      </c>
      <c r="N15" s="17" t="s">
        <v>354</v>
      </c>
      <c r="O15" s="35">
        <v>25</v>
      </c>
      <c r="P15" s="3">
        <v>50</v>
      </c>
      <c r="Q15" s="3" t="s">
        <v>354</v>
      </c>
      <c r="R15" s="3" t="s">
        <v>354</v>
      </c>
      <c r="S15" s="19">
        <v>40</v>
      </c>
      <c r="T15" s="19">
        <v>40</v>
      </c>
      <c r="U15" s="19" t="s">
        <v>6</v>
      </c>
      <c r="V15" s="7">
        <f t="shared" si="0"/>
        <v>33.75</v>
      </c>
      <c r="W15" s="7">
        <f t="shared" si="1"/>
        <v>27</v>
      </c>
      <c r="X15" s="7">
        <v>29.6875</v>
      </c>
      <c r="Y15" s="8">
        <f t="shared" si="2"/>
        <v>5.9375</v>
      </c>
      <c r="Z15" s="3">
        <v>3</v>
      </c>
      <c r="AA15" s="3">
        <f t="shared" si="3"/>
        <v>20</v>
      </c>
      <c r="AB15" s="1"/>
      <c r="AC15" s="7">
        <f t="shared" si="4"/>
        <v>32.9375</v>
      </c>
      <c r="AD15" s="1"/>
    </row>
    <row r="16" spans="1:30" ht="12.75">
      <c r="A16" s="17">
        <v>14</v>
      </c>
      <c r="B16" s="16" t="s">
        <v>19</v>
      </c>
      <c r="C16" s="17">
        <v>16</v>
      </c>
      <c r="D16" s="17">
        <v>41</v>
      </c>
      <c r="E16" s="17" t="s">
        <v>6</v>
      </c>
      <c r="F16" s="17">
        <v>17</v>
      </c>
      <c r="G16" s="17" t="s">
        <v>354</v>
      </c>
      <c r="H16" s="17">
        <v>35</v>
      </c>
      <c r="I16" s="17" t="s">
        <v>354</v>
      </c>
      <c r="J16" s="17">
        <v>20</v>
      </c>
      <c r="K16" s="17" t="s">
        <v>354</v>
      </c>
      <c r="L16" s="17" t="s">
        <v>354</v>
      </c>
      <c r="M16" s="71"/>
      <c r="N16" s="17" t="s">
        <v>354</v>
      </c>
      <c r="O16" s="35">
        <v>10</v>
      </c>
      <c r="P16" s="3">
        <v>35</v>
      </c>
      <c r="Q16" s="3" t="s">
        <v>11</v>
      </c>
      <c r="R16" s="3" t="s">
        <v>354</v>
      </c>
      <c r="S16" s="19"/>
      <c r="T16" s="19">
        <v>10</v>
      </c>
      <c r="U16" s="19" t="s">
        <v>11</v>
      </c>
      <c r="V16" s="7">
        <f t="shared" si="0"/>
        <v>24</v>
      </c>
      <c r="W16" s="7">
        <f t="shared" si="1"/>
        <v>19.200000000000003</v>
      </c>
      <c r="X16" s="7">
        <v>35.9375</v>
      </c>
      <c r="Y16" s="8">
        <f t="shared" si="2"/>
        <v>7.1875</v>
      </c>
      <c r="Z16" s="3">
        <v>3</v>
      </c>
      <c r="AA16" s="3">
        <f t="shared" si="3"/>
        <v>20</v>
      </c>
      <c r="AB16" s="1"/>
      <c r="AC16" s="48">
        <f t="shared" si="4"/>
        <v>26.387500000000003</v>
      </c>
      <c r="AD16" s="1"/>
    </row>
    <row r="17" spans="1:30" ht="12.75">
      <c r="A17" s="17">
        <v>15</v>
      </c>
      <c r="B17" s="16" t="s">
        <v>20</v>
      </c>
      <c r="C17" s="17">
        <v>4</v>
      </c>
      <c r="D17" s="17">
        <v>46</v>
      </c>
      <c r="E17" s="17" t="s">
        <v>6</v>
      </c>
      <c r="F17" s="17">
        <v>45</v>
      </c>
      <c r="G17" s="17" t="s">
        <v>354</v>
      </c>
      <c r="H17" s="17">
        <v>50</v>
      </c>
      <c r="I17" s="17" t="s">
        <v>354</v>
      </c>
      <c r="J17" s="17">
        <v>45</v>
      </c>
      <c r="K17" s="17" t="s">
        <v>354</v>
      </c>
      <c r="L17" s="17" t="s">
        <v>354</v>
      </c>
      <c r="M17" s="71"/>
      <c r="N17" s="17" t="s">
        <v>354</v>
      </c>
      <c r="O17" s="35">
        <v>50</v>
      </c>
      <c r="P17" s="3">
        <v>50</v>
      </c>
      <c r="Q17" s="3" t="s">
        <v>354</v>
      </c>
      <c r="R17" s="3" t="s">
        <v>354</v>
      </c>
      <c r="S17" s="19">
        <v>45</v>
      </c>
      <c r="T17" s="19">
        <v>38</v>
      </c>
      <c r="U17" s="19" t="s">
        <v>6</v>
      </c>
      <c r="V17" s="7">
        <f t="shared" si="0"/>
        <v>46.125</v>
      </c>
      <c r="W17" s="7">
        <f t="shared" si="1"/>
        <v>36.9</v>
      </c>
      <c r="X17" s="7">
        <v>43.75</v>
      </c>
      <c r="Y17" s="8">
        <f t="shared" si="2"/>
        <v>8.75</v>
      </c>
      <c r="Z17" s="3"/>
      <c r="AA17" s="3">
        <f t="shared" si="3"/>
        <v>0</v>
      </c>
      <c r="AB17" s="1"/>
      <c r="AC17" s="7">
        <f t="shared" si="4"/>
        <v>45.65</v>
      </c>
      <c r="AD17" s="1"/>
    </row>
    <row r="18" spans="1:30" ht="12.75">
      <c r="A18" s="17">
        <v>16</v>
      </c>
      <c r="B18" s="16" t="s">
        <v>21</v>
      </c>
      <c r="C18" s="17">
        <v>21</v>
      </c>
      <c r="D18" s="33">
        <v>41</v>
      </c>
      <c r="E18" s="17" t="s">
        <v>6</v>
      </c>
      <c r="F18" s="71"/>
      <c r="G18" s="17" t="s">
        <v>354</v>
      </c>
      <c r="H18" s="17">
        <v>30</v>
      </c>
      <c r="I18" s="17" t="s">
        <v>354</v>
      </c>
      <c r="J18" s="17">
        <v>50</v>
      </c>
      <c r="K18" s="17" t="s">
        <v>354</v>
      </c>
      <c r="L18" s="17" t="s">
        <v>354</v>
      </c>
      <c r="M18" s="17">
        <v>50</v>
      </c>
      <c r="N18" s="17" t="s">
        <v>354</v>
      </c>
      <c r="O18" s="35">
        <v>50</v>
      </c>
      <c r="P18" s="3">
        <v>50</v>
      </c>
      <c r="Q18" s="3" t="s">
        <v>354</v>
      </c>
      <c r="R18" s="3" t="s">
        <v>354</v>
      </c>
      <c r="S18" s="19">
        <v>40</v>
      </c>
      <c r="T18" s="19">
        <v>50</v>
      </c>
      <c r="U18" s="19" t="s">
        <v>6</v>
      </c>
      <c r="V18" s="7">
        <f t="shared" si="0"/>
        <v>45.125</v>
      </c>
      <c r="W18" s="7">
        <f t="shared" si="1"/>
        <v>36.1</v>
      </c>
      <c r="X18" s="7">
        <v>28.125</v>
      </c>
      <c r="Y18" s="8">
        <f t="shared" si="2"/>
        <v>5.625</v>
      </c>
      <c r="Z18" s="3"/>
      <c r="AA18" s="3">
        <f t="shared" si="3"/>
        <v>0</v>
      </c>
      <c r="AB18" s="1"/>
      <c r="AC18" s="7">
        <f t="shared" si="4"/>
        <v>41.725000000000001</v>
      </c>
      <c r="AD18" s="1"/>
    </row>
    <row r="19" spans="1:30" ht="12.75">
      <c r="A19" s="17">
        <v>17</v>
      </c>
      <c r="B19" s="16" t="s">
        <v>22</v>
      </c>
      <c r="C19" s="17">
        <v>23</v>
      </c>
      <c r="D19" s="33">
        <v>47</v>
      </c>
      <c r="E19" s="17" t="s">
        <v>6</v>
      </c>
      <c r="F19" s="17">
        <v>17</v>
      </c>
      <c r="G19" s="17" t="s">
        <v>354</v>
      </c>
      <c r="H19" s="17">
        <v>45</v>
      </c>
      <c r="I19" s="17" t="s">
        <v>354</v>
      </c>
      <c r="J19" s="17">
        <v>10</v>
      </c>
      <c r="K19" s="17" t="s">
        <v>354</v>
      </c>
      <c r="L19" s="17" t="s">
        <v>405</v>
      </c>
      <c r="M19" s="71"/>
      <c r="N19" s="17" t="s">
        <v>354</v>
      </c>
      <c r="O19" s="35">
        <v>50</v>
      </c>
      <c r="P19" s="3">
        <v>10</v>
      </c>
      <c r="Q19" s="3" t="s">
        <v>437</v>
      </c>
      <c r="R19" s="3" t="s">
        <v>383</v>
      </c>
      <c r="S19" s="19"/>
      <c r="T19" s="19">
        <v>10</v>
      </c>
      <c r="U19" s="19" t="s">
        <v>11</v>
      </c>
      <c r="V19" s="7">
        <f t="shared" si="0"/>
        <v>27</v>
      </c>
      <c r="W19" s="7">
        <f t="shared" si="1"/>
        <v>21.6</v>
      </c>
      <c r="X19" s="7">
        <v>0</v>
      </c>
      <c r="Y19" s="8">
        <f t="shared" si="2"/>
        <v>0</v>
      </c>
      <c r="Z19" s="3">
        <v>3</v>
      </c>
      <c r="AA19" s="3">
        <f t="shared" si="3"/>
        <v>20</v>
      </c>
      <c r="AB19" s="1">
        <v>2</v>
      </c>
      <c r="AC19" s="48">
        <f t="shared" si="4"/>
        <v>19.600000000000001</v>
      </c>
      <c r="AD19" s="1"/>
    </row>
    <row r="20" spans="1:30" ht="12.75">
      <c r="A20" s="17">
        <v>18</v>
      </c>
      <c r="B20" s="16" t="s">
        <v>23</v>
      </c>
      <c r="C20" s="17">
        <v>6</v>
      </c>
      <c r="D20" s="17">
        <v>42</v>
      </c>
      <c r="E20" s="17" t="s">
        <v>6</v>
      </c>
      <c r="F20" s="17">
        <v>10</v>
      </c>
      <c r="G20" s="17" t="s">
        <v>354</v>
      </c>
      <c r="H20" s="17">
        <v>30</v>
      </c>
      <c r="I20" s="17" t="s">
        <v>354</v>
      </c>
      <c r="J20" s="17">
        <v>10</v>
      </c>
      <c r="K20" s="17" t="s">
        <v>354</v>
      </c>
      <c r="L20" s="17" t="s">
        <v>407</v>
      </c>
      <c r="M20" s="71"/>
      <c r="N20" s="17" t="s">
        <v>11</v>
      </c>
      <c r="O20" s="35">
        <v>30</v>
      </c>
      <c r="P20" s="3">
        <v>10</v>
      </c>
      <c r="Q20" s="3" t="s">
        <v>354</v>
      </c>
      <c r="R20" s="3" t="s">
        <v>366</v>
      </c>
      <c r="S20" s="19">
        <v>35</v>
      </c>
      <c r="T20" s="19">
        <v>10</v>
      </c>
      <c r="U20" s="19" t="s">
        <v>6</v>
      </c>
      <c r="V20" s="7">
        <f t="shared" si="0"/>
        <v>22.125</v>
      </c>
      <c r="W20" s="7">
        <f t="shared" si="1"/>
        <v>17.7</v>
      </c>
      <c r="X20" s="7">
        <v>37.5</v>
      </c>
      <c r="Y20" s="8">
        <f t="shared" si="2"/>
        <v>7.5</v>
      </c>
      <c r="Z20" s="3">
        <v>2</v>
      </c>
      <c r="AA20" s="7">
        <f t="shared" si="3"/>
        <v>13.333333333333334</v>
      </c>
      <c r="AB20" s="1">
        <v>2</v>
      </c>
      <c r="AC20" s="48">
        <f t="shared" si="4"/>
        <v>23.2</v>
      </c>
      <c r="AD20" s="1"/>
    </row>
    <row r="21" spans="1:30" ht="12.75">
      <c r="A21" s="17">
        <v>19</v>
      </c>
      <c r="B21" s="16" t="s">
        <v>24</v>
      </c>
      <c r="C21" s="17">
        <v>9</v>
      </c>
      <c r="D21" s="17">
        <v>42</v>
      </c>
      <c r="E21" s="17" t="s">
        <v>6</v>
      </c>
      <c r="F21" s="17">
        <v>17</v>
      </c>
      <c r="G21" s="17" t="s">
        <v>354</v>
      </c>
      <c r="H21" s="17">
        <v>45</v>
      </c>
      <c r="I21" s="17" t="s">
        <v>354</v>
      </c>
      <c r="J21" s="17">
        <v>10</v>
      </c>
      <c r="K21" s="17" t="s">
        <v>354</v>
      </c>
      <c r="L21" s="17" t="s">
        <v>354</v>
      </c>
      <c r="M21" s="71"/>
      <c r="N21" s="17" t="s">
        <v>354</v>
      </c>
      <c r="O21" s="35">
        <v>10</v>
      </c>
      <c r="P21" s="3">
        <v>50</v>
      </c>
      <c r="Q21" s="3" t="s">
        <v>354</v>
      </c>
      <c r="R21" s="3" t="s">
        <v>354</v>
      </c>
      <c r="S21" s="19">
        <v>40</v>
      </c>
      <c r="T21" s="19">
        <v>40</v>
      </c>
      <c r="U21" s="19" t="s">
        <v>6</v>
      </c>
      <c r="V21" s="7">
        <f t="shared" si="0"/>
        <v>31.75</v>
      </c>
      <c r="W21" s="7">
        <f t="shared" si="1"/>
        <v>25.400000000000002</v>
      </c>
      <c r="X21" s="7">
        <v>42.1875</v>
      </c>
      <c r="Y21" s="8">
        <f t="shared" si="2"/>
        <v>8.4375</v>
      </c>
      <c r="Z21" s="3"/>
      <c r="AA21" s="3">
        <f t="shared" si="3"/>
        <v>0</v>
      </c>
      <c r="AB21" s="1"/>
      <c r="AC21" s="7">
        <f t="shared" si="4"/>
        <v>33.837500000000006</v>
      </c>
      <c r="AD21" s="1"/>
    </row>
    <row r="22" spans="1:30" ht="12.75">
      <c r="A22" s="17">
        <v>20</v>
      </c>
      <c r="B22" s="16" t="s">
        <v>25</v>
      </c>
      <c r="C22" s="17">
        <v>17</v>
      </c>
      <c r="D22" s="17">
        <v>50</v>
      </c>
      <c r="E22" s="17" t="s">
        <v>6</v>
      </c>
      <c r="F22" s="71"/>
      <c r="G22" s="17" t="s">
        <v>354</v>
      </c>
      <c r="H22" s="17">
        <v>45</v>
      </c>
      <c r="I22" s="17" t="s">
        <v>354</v>
      </c>
      <c r="J22" s="17">
        <v>46</v>
      </c>
      <c r="K22" s="17" t="s">
        <v>354</v>
      </c>
      <c r="L22" s="17" t="s">
        <v>354</v>
      </c>
      <c r="M22" s="17">
        <v>30</v>
      </c>
      <c r="N22" s="17" t="s">
        <v>354</v>
      </c>
      <c r="O22" s="35">
        <v>50</v>
      </c>
      <c r="P22" s="3">
        <v>50</v>
      </c>
      <c r="Q22" s="3" t="s">
        <v>354</v>
      </c>
      <c r="R22" s="3" t="s">
        <v>354</v>
      </c>
      <c r="S22" s="19">
        <v>45</v>
      </c>
      <c r="T22" s="19">
        <v>45</v>
      </c>
      <c r="U22" s="19" t="s">
        <v>6</v>
      </c>
      <c r="V22" s="7">
        <f t="shared" si="0"/>
        <v>45.125</v>
      </c>
      <c r="W22" s="7">
        <f t="shared" si="1"/>
        <v>36.1</v>
      </c>
      <c r="X22" s="7">
        <v>46.875</v>
      </c>
      <c r="Y22" s="8">
        <f t="shared" si="2"/>
        <v>9.375</v>
      </c>
      <c r="Z22" s="3"/>
      <c r="AA22" s="3">
        <f t="shared" si="3"/>
        <v>0</v>
      </c>
      <c r="AB22" s="1"/>
      <c r="AC22" s="7">
        <f t="shared" si="4"/>
        <v>45.475000000000001</v>
      </c>
      <c r="AD22" s="1"/>
    </row>
    <row r="23" spans="1:30" ht="12.75">
      <c r="A23" s="17">
        <v>21</v>
      </c>
      <c r="B23" s="16" t="s">
        <v>26</v>
      </c>
      <c r="C23" s="17">
        <v>14</v>
      </c>
      <c r="D23" s="71"/>
      <c r="E23" s="17" t="s">
        <v>11</v>
      </c>
      <c r="F23" s="17">
        <v>17</v>
      </c>
      <c r="G23" s="17" t="s">
        <v>354</v>
      </c>
      <c r="H23" s="17">
        <v>40</v>
      </c>
      <c r="I23" s="17" t="s">
        <v>354</v>
      </c>
      <c r="J23" s="17">
        <v>47</v>
      </c>
      <c r="K23" s="17" t="s">
        <v>11</v>
      </c>
      <c r="L23" s="17" t="s">
        <v>354</v>
      </c>
      <c r="M23" s="17">
        <v>28</v>
      </c>
      <c r="N23" s="17" t="s">
        <v>354</v>
      </c>
      <c r="O23" s="35">
        <v>50</v>
      </c>
      <c r="P23" s="3">
        <v>45</v>
      </c>
      <c r="Q23" s="3" t="s">
        <v>354</v>
      </c>
      <c r="R23" s="3" t="s">
        <v>354</v>
      </c>
      <c r="S23" s="19">
        <v>40</v>
      </c>
      <c r="T23" s="19">
        <v>40</v>
      </c>
      <c r="U23" s="19" t="s">
        <v>6</v>
      </c>
      <c r="V23" s="7">
        <f t="shared" si="0"/>
        <v>38.375</v>
      </c>
      <c r="W23" s="7">
        <f t="shared" si="1"/>
        <v>30.700000000000003</v>
      </c>
      <c r="X23" s="7">
        <v>46.875</v>
      </c>
      <c r="Y23" s="8">
        <f t="shared" si="2"/>
        <v>9.375</v>
      </c>
      <c r="Z23" s="3">
        <v>3</v>
      </c>
      <c r="AA23" s="3">
        <f t="shared" si="3"/>
        <v>20</v>
      </c>
      <c r="AB23" s="1"/>
      <c r="AC23" s="7">
        <f t="shared" si="4"/>
        <v>40.075000000000003</v>
      </c>
      <c r="AD23" s="1"/>
    </row>
    <row r="24" spans="1:30" ht="12.75">
      <c r="A24" s="17">
        <v>22</v>
      </c>
      <c r="B24" s="16" t="s">
        <v>27</v>
      </c>
      <c r="C24" s="17">
        <v>10</v>
      </c>
      <c r="D24" s="17">
        <v>42</v>
      </c>
      <c r="E24" s="17" t="s">
        <v>6</v>
      </c>
      <c r="F24" s="71"/>
      <c r="G24" s="17" t="s">
        <v>11</v>
      </c>
      <c r="H24" s="17">
        <v>30</v>
      </c>
      <c r="I24" s="17" t="s">
        <v>354</v>
      </c>
      <c r="J24" s="17">
        <v>40</v>
      </c>
      <c r="K24" s="17" t="s">
        <v>354</v>
      </c>
      <c r="L24" s="17" t="s">
        <v>354</v>
      </c>
      <c r="M24" s="17">
        <v>10</v>
      </c>
      <c r="N24" s="17" t="s">
        <v>354</v>
      </c>
      <c r="O24" s="35">
        <v>38</v>
      </c>
      <c r="P24" s="3">
        <v>40</v>
      </c>
      <c r="Q24" s="3" t="s">
        <v>11</v>
      </c>
      <c r="R24" s="3" t="s">
        <v>354</v>
      </c>
      <c r="S24" s="19">
        <v>40</v>
      </c>
      <c r="T24" s="19">
        <v>45</v>
      </c>
      <c r="U24" s="19" t="s">
        <v>6</v>
      </c>
      <c r="V24" s="7">
        <f t="shared" si="0"/>
        <v>35.625</v>
      </c>
      <c r="W24" s="7">
        <f t="shared" si="1"/>
        <v>28.5</v>
      </c>
      <c r="X24" s="7">
        <v>29.6875</v>
      </c>
      <c r="Y24" s="8">
        <f t="shared" si="2"/>
        <v>5.9375</v>
      </c>
      <c r="Z24" s="3">
        <v>3</v>
      </c>
      <c r="AA24" s="3">
        <f t="shared" si="3"/>
        <v>20</v>
      </c>
      <c r="AB24" s="1"/>
      <c r="AC24" s="7">
        <f t="shared" si="4"/>
        <v>34.4375</v>
      </c>
      <c r="AD24" s="1"/>
    </row>
    <row r="25" spans="1:30" ht="12.75">
      <c r="A25" s="17">
        <v>23</v>
      </c>
      <c r="B25" s="16" t="s">
        <v>28</v>
      </c>
      <c r="C25" s="17">
        <v>21</v>
      </c>
      <c r="D25" s="71"/>
      <c r="E25" s="17" t="s">
        <v>6</v>
      </c>
      <c r="F25" s="17">
        <v>40</v>
      </c>
      <c r="G25" s="17" t="s">
        <v>354</v>
      </c>
      <c r="H25" s="17">
        <v>30</v>
      </c>
      <c r="I25" s="17" t="s">
        <v>354</v>
      </c>
      <c r="J25" s="17">
        <v>47</v>
      </c>
      <c r="K25" s="17" t="s">
        <v>354</v>
      </c>
      <c r="L25" s="17" t="s">
        <v>354</v>
      </c>
      <c r="M25" s="17">
        <v>30</v>
      </c>
      <c r="N25" s="17" t="s">
        <v>354</v>
      </c>
      <c r="O25" s="35">
        <v>38</v>
      </c>
      <c r="P25" s="3">
        <v>42</v>
      </c>
      <c r="Q25" s="3" t="s">
        <v>354</v>
      </c>
      <c r="R25" s="3" t="s">
        <v>354</v>
      </c>
      <c r="S25" s="19">
        <v>40</v>
      </c>
      <c r="T25" s="19">
        <v>40</v>
      </c>
      <c r="U25" s="19" t="s">
        <v>6</v>
      </c>
      <c r="V25" s="7">
        <f t="shared" si="0"/>
        <v>38.375</v>
      </c>
      <c r="W25" s="7">
        <f t="shared" si="1"/>
        <v>30.700000000000003</v>
      </c>
      <c r="X25" s="7">
        <v>28.125</v>
      </c>
      <c r="Y25" s="8">
        <f t="shared" si="2"/>
        <v>5.625</v>
      </c>
      <c r="Z25" s="3"/>
      <c r="AA25" s="3">
        <f t="shared" si="3"/>
        <v>0</v>
      </c>
      <c r="AB25" s="1"/>
      <c r="AC25" s="7">
        <f t="shared" si="4"/>
        <v>36.325000000000003</v>
      </c>
      <c r="AD25" s="1"/>
    </row>
    <row r="26" spans="1:30" ht="12.75">
      <c r="A26" s="17">
        <v>24</v>
      </c>
      <c r="B26" s="34" t="s">
        <v>64</v>
      </c>
      <c r="C26" s="17">
        <v>20</v>
      </c>
      <c r="D26" s="17">
        <v>49</v>
      </c>
      <c r="E26" s="17" t="s">
        <v>6</v>
      </c>
      <c r="F26" s="17">
        <v>17</v>
      </c>
      <c r="G26" s="17" t="s">
        <v>354</v>
      </c>
      <c r="H26" s="17">
        <v>50</v>
      </c>
      <c r="I26" s="17" t="s">
        <v>354</v>
      </c>
      <c r="J26" s="71"/>
      <c r="K26" s="17" t="s">
        <v>354</v>
      </c>
      <c r="L26" s="17" t="s">
        <v>6</v>
      </c>
      <c r="M26" s="17" t="s">
        <v>447</v>
      </c>
      <c r="N26" s="17" t="s">
        <v>11</v>
      </c>
      <c r="O26" s="35">
        <v>10</v>
      </c>
      <c r="P26" s="3">
        <v>10</v>
      </c>
      <c r="Q26" s="3" t="s">
        <v>11</v>
      </c>
      <c r="R26" s="3" t="s">
        <v>418</v>
      </c>
      <c r="S26" s="19"/>
      <c r="T26" s="19">
        <v>10</v>
      </c>
      <c r="U26" s="19" t="s">
        <v>11</v>
      </c>
      <c r="V26" s="7">
        <f t="shared" si="0"/>
        <v>24.333333333333332</v>
      </c>
      <c r="W26" s="7">
        <f t="shared" si="1"/>
        <v>19.466666666666669</v>
      </c>
      <c r="X26" s="7">
        <v>0</v>
      </c>
      <c r="Y26" s="8">
        <f t="shared" si="2"/>
        <v>0</v>
      </c>
      <c r="Z26" s="3">
        <v>6</v>
      </c>
      <c r="AA26" s="3">
        <f t="shared" si="3"/>
        <v>40</v>
      </c>
      <c r="AB26" s="1"/>
      <c r="AC26" s="48">
        <f t="shared" si="4"/>
        <v>19.466666666666669</v>
      </c>
      <c r="AD26" s="1"/>
    </row>
    <row r="27" spans="1:30" ht="12.75">
      <c r="A27" s="17">
        <v>25</v>
      </c>
      <c r="B27" s="16" t="s">
        <v>29</v>
      </c>
      <c r="C27" s="17">
        <v>3</v>
      </c>
      <c r="D27" s="17">
        <v>49</v>
      </c>
      <c r="E27" s="17" t="s">
        <v>6</v>
      </c>
      <c r="F27" s="71"/>
      <c r="G27" s="17" t="s">
        <v>354</v>
      </c>
      <c r="H27" s="17">
        <v>40</v>
      </c>
      <c r="I27" s="17" t="s">
        <v>354</v>
      </c>
      <c r="J27" s="17">
        <v>50</v>
      </c>
      <c r="K27" s="17" t="s">
        <v>354</v>
      </c>
      <c r="L27" s="17" t="s">
        <v>6</v>
      </c>
      <c r="M27" s="17">
        <v>38</v>
      </c>
      <c r="N27" s="17" t="s">
        <v>354</v>
      </c>
      <c r="O27" s="35">
        <v>50</v>
      </c>
      <c r="P27" s="3">
        <v>50</v>
      </c>
      <c r="Q27" s="3" t="s">
        <v>354</v>
      </c>
      <c r="R27" s="3" t="s">
        <v>354</v>
      </c>
      <c r="S27" s="19">
        <v>45</v>
      </c>
      <c r="T27" s="19">
        <v>45</v>
      </c>
      <c r="U27" s="19" t="s">
        <v>6</v>
      </c>
      <c r="V27" s="7">
        <f t="shared" si="0"/>
        <v>45.875</v>
      </c>
      <c r="W27" s="7">
        <f t="shared" si="1"/>
        <v>36.700000000000003</v>
      </c>
      <c r="X27" s="7">
        <v>42.1875</v>
      </c>
      <c r="Y27" s="8">
        <f t="shared" si="2"/>
        <v>8.4375</v>
      </c>
      <c r="Z27" s="3"/>
      <c r="AA27" s="3">
        <f t="shared" si="3"/>
        <v>0</v>
      </c>
      <c r="AB27" s="1"/>
      <c r="AC27" s="7">
        <f t="shared" si="4"/>
        <v>45.137500000000003</v>
      </c>
      <c r="AD27" s="1"/>
    </row>
    <row r="28" spans="1:30" ht="12.75">
      <c r="A28" s="17">
        <v>26</v>
      </c>
      <c r="B28" s="16" t="s">
        <v>30</v>
      </c>
      <c r="C28" s="17">
        <v>7</v>
      </c>
      <c r="D28" s="33">
        <v>42</v>
      </c>
      <c r="E28" s="17" t="s">
        <v>6</v>
      </c>
      <c r="F28" s="17">
        <v>17</v>
      </c>
      <c r="G28" s="17" t="s">
        <v>354</v>
      </c>
      <c r="H28" s="17">
        <v>30</v>
      </c>
      <c r="I28" s="17" t="s">
        <v>354</v>
      </c>
      <c r="J28" s="71"/>
      <c r="K28" s="17" t="s">
        <v>354</v>
      </c>
      <c r="L28" s="17" t="s">
        <v>6</v>
      </c>
      <c r="M28" s="17">
        <v>10</v>
      </c>
      <c r="N28" s="17" t="s">
        <v>354</v>
      </c>
      <c r="O28" s="35">
        <v>10</v>
      </c>
      <c r="P28" s="3">
        <v>10</v>
      </c>
      <c r="Q28" s="3" t="s">
        <v>11</v>
      </c>
      <c r="R28" s="3" t="s">
        <v>354</v>
      </c>
      <c r="S28" s="19">
        <v>35</v>
      </c>
      <c r="T28" s="19">
        <v>20</v>
      </c>
      <c r="U28" s="19" t="s">
        <v>6</v>
      </c>
      <c r="V28" s="7">
        <f t="shared" si="0"/>
        <v>21.75</v>
      </c>
      <c r="W28" s="7">
        <f t="shared" si="1"/>
        <v>17.400000000000002</v>
      </c>
      <c r="X28" s="7">
        <v>0</v>
      </c>
      <c r="Y28" s="8">
        <f t="shared" si="2"/>
        <v>0</v>
      </c>
      <c r="Z28" s="3">
        <v>2</v>
      </c>
      <c r="AA28" s="7">
        <f t="shared" si="3"/>
        <v>13.333333333333334</v>
      </c>
      <c r="AB28" s="1"/>
      <c r="AC28" s="48">
        <f t="shared" si="4"/>
        <v>17.400000000000002</v>
      </c>
      <c r="AD28" s="1"/>
    </row>
    <row r="29" spans="1:30" ht="12.75">
      <c r="A29" s="17">
        <v>27</v>
      </c>
      <c r="B29" s="16" t="s">
        <v>31</v>
      </c>
      <c r="C29" s="17">
        <v>14</v>
      </c>
      <c r="D29" s="17">
        <v>10</v>
      </c>
      <c r="E29" s="17" t="s">
        <v>11</v>
      </c>
      <c r="F29" s="17">
        <v>15</v>
      </c>
      <c r="G29" s="17" t="s">
        <v>354</v>
      </c>
      <c r="H29" s="33">
        <v>40</v>
      </c>
      <c r="I29" s="17" t="s">
        <v>354</v>
      </c>
      <c r="J29" s="71"/>
      <c r="K29" s="17" t="s">
        <v>354</v>
      </c>
      <c r="L29" s="17" t="s">
        <v>6</v>
      </c>
      <c r="M29" s="17">
        <v>33</v>
      </c>
      <c r="N29" s="17" t="s">
        <v>354</v>
      </c>
      <c r="O29" s="35">
        <v>32</v>
      </c>
      <c r="P29" s="3">
        <v>45</v>
      </c>
      <c r="Q29" s="3" t="s">
        <v>354</v>
      </c>
      <c r="R29" s="3" t="s">
        <v>354</v>
      </c>
      <c r="S29" s="19">
        <v>50</v>
      </c>
      <c r="T29" s="19">
        <v>35</v>
      </c>
      <c r="U29" s="19" t="s">
        <v>6</v>
      </c>
      <c r="V29" s="7">
        <f t="shared" si="0"/>
        <v>32.5</v>
      </c>
      <c r="W29" s="7">
        <f t="shared" si="1"/>
        <v>26</v>
      </c>
      <c r="X29" s="7">
        <v>46.875</v>
      </c>
      <c r="Y29" s="8">
        <f t="shared" si="2"/>
        <v>9.375</v>
      </c>
      <c r="Z29" s="3">
        <v>2</v>
      </c>
      <c r="AA29" s="7">
        <f t="shared" si="3"/>
        <v>13.333333333333334</v>
      </c>
      <c r="AB29" s="1"/>
      <c r="AC29" s="7">
        <f t="shared" si="4"/>
        <v>35.375</v>
      </c>
      <c r="AD29" s="1"/>
    </row>
    <row r="30" spans="1:30" ht="12.75">
      <c r="A30" s="17">
        <v>28</v>
      </c>
      <c r="B30" s="16" t="s">
        <v>32</v>
      </c>
      <c r="C30" s="17">
        <v>7</v>
      </c>
      <c r="D30" s="33">
        <v>40</v>
      </c>
      <c r="E30" s="17" t="s">
        <v>6</v>
      </c>
      <c r="F30" s="17">
        <v>17</v>
      </c>
      <c r="G30" s="17" t="s">
        <v>354</v>
      </c>
      <c r="H30" s="17">
        <v>30</v>
      </c>
      <c r="I30" s="17" t="s">
        <v>354</v>
      </c>
      <c r="J30" s="71"/>
      <c r="K30" s="17" t="s">
        <v>354</v>
      </c>
      <c r="L30" s="17" t="s">
        <v>6</v>
      </c>
      <c r="M30" s="17">
        <v>20</v>
      </c>
      <c r="N30" s="17" t="s">
        <v>354</v>
      </c>
      <c r="O30" s="35">
        <v>32</v>
      </c>
      <c r="P30" s="3">
        <v>45</v>
      </c>
      <c r="Q30" s="3" t="s">
        <v>354</v>
      </c>
      <c r="R30" s="3" t="s">
        <v>354</v>
      </c>
      <c r="S30" s="19">
        <v>40</v>
      </c>
      <c r="T30" s="19">
        <v>25</v>
      </c>
      <c r="U30" s="19" t="s">
        <v>6</v>
      </c>
      <c r="V30" s="7">
        <f t="shared" si="0"/>
        <v>31.125</v>
      </c>
      <c r="W30" s="7">
        <f t="shared" si="1"/>
        <v>24.900000000000002</v>
      </c>
      <c r="X30" s="7">
        <v>46.875</v>
      </c>
      <c r="Y30" s="8">
        <f t="shared" si="2"/>
        <v>9.375</v>
      </c>
      <c r="Z30" s="3"/>
      <c r="AA30" s="7">
        <f t="shared" si="3"/>
        <v>0</v>
      </c>
      <c r="AB30" s="1"/>
      <c r="AC30" s="7">
        <f t="shared" si="4"/>
        <v>34.275000000000006</v>
      </c>
      <c r="AD30" s="1"/>
    </row>
    <row r="31" spans="1:30" ht="12.75">
      <c r="A31" s="17">
        <v>29</v>
      </c>
      <c r="B31" s="16" t="s">
        <v>110</v>
      </c>
      <c r="C31" s="17">
        <v>18</v>
      </c>
      <c r="D31" s="17">
        <v>10</v>
      </c>
      <c r="E31" s="21" t="s">
        <v>354</v>
      </c>
      <c r="F31" s="71"/>
      <c r="G31" s="21" t="s">
        <v>11</v>
      </c>
      <c r="H31" s="21" t="s">
        <v>6</v>
      </c>
      <c r="I31" s="21" t="s">
        <v>354</v>
      </c>
      <c r="J31" s="21">
        <v>40</v>
      </c>
      <c r="K31" s="21" t="s">
        <v>354</v>
      </c>
      <c r="L31" s="21" t="s">
        <v>354</v>
      </c>
      <c r="M31" s="21">
        <v>39</v>
      </c>
      <c r="N31" s="21" t="s">
        <v>354</v>
      </c>
      <c r="O31" s="35">
        <v>50</v>
      </c>
      <c r="P31" s="3">
        <v>40</v>
      </c>
      <c r="Q31" s="3" t="s">
        <v>437</v>
      </c>
      <c r="R31" s="3" t="s">
        <v>354</v>
      </c>
      <c r="S31" s="19">
        <v>40</v>
      </c>
      <c r="T31" s="19">
        <v>42</v>
      </c>
      <c r="U31" s="19" t="s">
        <v>6</v>
      </c>
      <c r="V31" s="7">
        <f t="shared" si="0"/>
        <v>37.285714285714285</v>
      </c>
      <c r="W31" s="7">
        <f t="shared" si="1"/>
        <v>29.828571428571429</v>
      </c>
      <c r="X31" s="7">
        <v>0</v>
      </c>
      <c r="Y31" s="8">
        <f t="shared" si="2"/>
        <v>0</v>
      </c>
      <c r="Z31" s="3">
        <v>3</v>
      </c>
      <c r="AA31" s="7">
        <f t="shared" si="3"/>
        <v>20</v>
      </c>
      <c r="AB31" s="1"/>
      <c r="AC31" s="48">
        <f t="shared" si="4"/>
        <v>29.828571428571429</v>
      </c>
      <c r="AD31" s="1"/>
    </row>
    <row r="32" spans="1:30" ht="12.75">
      <c r="A32" s="17">
        <v>30</v>
      </c>
      <c r="B32" s="16" t="s">
        <v>33</v>
      </c>
      <c r="C32" s="17">
        <v>8</v>
      </c>
      <c r="D32" s="33">
        <v>45</v>
      </c>
      <c r="E32" s="17" t="s">
        <v>6</v>
      </c>
      <c r="F32" s="71"/>
      <c r="G32" s="17" t="s">
        <v>354</v>
      </c>
      <c r="H32" s="17">
        <v>10</v>
      </c>
      <c r="I32" s="17" t="s">
        <v>354</v>
      </c>
      <c r="J32" s="17">
        <v>47</v>
      </c>
      <c r="K32" s="17" t="s">
        <v>354</v>
      </c>
      <c r="L32" s="17" t="s">
        <v>6</v>
      </c>
      <c r="M32" s="17">
        <v>42</v>
      </c>
      <c r="N32" s="17" t="s">
        <v>354</v>
      </c>
      <c r="O32" s="35">
        <v>50</v>
      </c>
      <c r="P32" s="3">
        <v>50</v>
      </c>
      <c r="Q32" s="3" t="s">
        <v>354</v>
      </c>
      <c r="R32" s="3" t="s">
        <v>354</v>
      </c>
      <c r="S32" s="19">
        <v>50</v>
      </c>
      <c r="T32" s="19">
        <v>47</v>
      </c>
      <c r="U32" s="19" t="s">
        <v>6</v>
      </c>
      <c r="V32" s="7">
        <f t="shared" si="0"/>
        <v>42.625</v>
      </c>
      <c r="W32" s="7">
        <f t="shared" si="1"/>
        <v>34.1</v>
      </c>
      <c r="X32" s="7">
        <v>35.9375</v>
      </c>
      <c r="Y32" s="8">
        <f t="shared" si="2"/>
        <v>7.1875</v>
      </c>
      <c r="Z32" s="3"/>
      <c r="AA32" s="7">
        <f t="shared" si="3"/>
        <v>0</v>
      </c>
      <c r="AB32" s="1"/>
      <c r="AC32" s="7">
        <f t="shared" si="4"/>
        <v>41.287500000000001</v>
      </c>
      <c r="AD32" s="1"/>
    </row>
    <row r="33" spans="1:30" ht="12.75">
      <c r="A33" s="17">
        <v>31</v>
      </c>
      <c r="B33" s="16" t="s">
        <v>34</v>
      </c>
      <c r="C33" s="17">
        <v>23</v>
      </c>
      <c r="D33" s="33">
        <v>46</v>
      </c>
      <c r="E33" s="17" t="s">
        <v>6</v>
      </c>
      <c r="F33" s="71"/>
      <c r="G33" s="17" t="s">
        <v>354</v>
      </c>
      <c r="H33" s="17">
        <v>45</v>
      </c>
      <c r="I33" s="17" t="s">
        <v>354</v>
      </c>
      <c r="J33" s="17">
        <v>47</v>
      </c>
      <c r="K33" s="17" t="s">
        <v>354</v>
      </c>
      <c r="L33" s="17" t="s">
        <v>6</v>
      </c>
      <c r="M33" s="17">
        <v>10</v>
      </c>
      <c r="N33" s="17" t="s">
        <v>354</v>
      </c>
      <c r="O33" s="35">
        <v>50</v>
      </c>
      <c r="P33" s="3">
        <v>45</v>
      </c>
      <c r="Q33" s="3" t="s">
        <v>354</v>
      </c>
      <c r="R33" s="3" t="s">
        <v>11</v>
      </c>
      <c r="S33" s="19">
        <v>47</v>
      </c>
      <c r="T33" s="19">
        <v>45</v>
      </c>
      <c r="U33" s="19" t="s">
        <v>6</v>
      </c>
      <c r="V33" s="7">
        <f t="shared" si="0"/>
        <v>41.875</v>
      </c>
      <c r="W33" s="7">
        <f t="shared" si="1"/>
        <v>33.5</v>
      </c>
      <c r="X33" s="7">
        <v>34.375</v>
      </c>
      <c r="Y33" s="8">
        <f t="shared" si="2"/>
        <v>6.875</v>
      </c>
      <c r="Z33" s="3">
        <v>2</v>
      </c>
      <c r="AA33" s="7">
        <f t="shared" si="3"/>
        <v>13.333333333333334</v>
      </c>
      <c r="AB33" s="1"/>
      <c r="AC33" s="7">
        <f t="shared" si="4"/>
        <v>40.375</v>
      </c>
      <c r="AD33" s="1"/>
    </row>
    <row r="34" spans="1:30" ht="12.75">
      <c r="A34" s="17">
        <v>32</v>
      </c>
      <c r="B34" s="16" t="s">
        <v>35</v>
      </c>
      <c r="C34" s="17">
        <v>1</v>
      </c>
      <c r="D34" s="17">
        <v>50</v>
      </c>
      <c r="E34" s="17" t="s">
        <v>6</v>
      </c>
      <c r="F34" s="71"/>
      <c r="G34" s="17" t="s">
        <v>354</v>
      </c>
      <c r="H34" s="17">
        <v>50</v>
      </c>
      <c r="I34" s="17" t="s">
        <v>354</v>
      </c>
      <c r="J34" s="17">
        <v>50</v>
      </c>
      <c r="K34" s="17" t="s">
        <v>354</v>
      </c>
      <c r="L34" s="17" t="s">
        <v>406</v>
      </c>
      <c r="M34" s="17">
        <v>43</v>
      </c>
      <c r="N34" s="17" t="s">
        <v>11</v>
      </c>
      <c r="O34" s="35">
        <v>50</v>
      </c>
      <c r="P34" s="3">
        <v>50</v>
      </c>
      <c r="Q34" s="3" t="s">
        <v>354</v>
      </c>
      <c r="R34" s="3" t="s">
        <v>354</v>
      </c>
      <c r="S34" s="19">
        <v>45</v>
      </c>
      <c r="T34" s="19">
        <v>45</v>
      </c>
      <c r="U34" s="19" t="s">
        <v>6</v>
      </c>
      <c r="V34" s="7">
        <f t="shared" si="0"/>
        <v>47.875</v>
      </c>
      <c r="W34" s="7">
        <f t="shared" si="1"/>
        <v>38.300000000000004</v>
      </c>
      <c r="X34" s="7">
        <v>46.875</v>
      </c>
      <c r="Y34" s="8">
        <f t="shared" si="2"/>
        <v>9.375</v>
      </c>
      <c r="Z34" s="3">
        <v>2</v>
      </c>
      <c r="AA34" s="7">
        <f t="shared" si="3"/>
        <v>13.333333333333334</v>
      </c>
      <c r="AB34" s="1">
        <v>1</v>
      </c>
      <c r="AC34" s="7">
        <f t="shared" si="4"/>
        <v>46.675000000000004</v>
      </c>
      <c r="AD34" s="1"/>
    </row>
    <row r="35" spans="1:30" ht="12.75">
      <c r="A35" s="17">
        <v>33</v>
      </c>
      <c r="B35" s="16" t="s">
        <v>36</v>
      </c>
      <c r="C35" s="17">
        <v>15</v>
      </c>
      <c r="D35" s="71"/>
      <c r="E35" s="17" t="s">
        <v>11</v>
      </c>
      <c r="F35" s="17">
        <v>27</v>
      </c>
      <c r="G35" s="17" t="s">
        <v>354</v>
      </c>
      <c r="H35" s="17">
        <v>40</v>
      </c>
      <c r="I35" s="17" t="s">
        <v>354</v>
      </c>
      <c r="J35" s="17">
        <v>45</v>
      </c>
      <c r="K35" s="17" t="s">
        <v>354</v>
      </c>
      <c r="L35" s="17" t="s">
        <v>6</v>
      </c>
      <c r="M35" s="17">
        <v>10</v>
      </c>
      <c r="N35" s="17" t="s">
        <v>354</v>
      </c>
      <c r="O35" s="35">
        <v>50</v>
      </c>
      <c r="P35" s="3">
        <v>50</v>
      </c>
      <c r="Q35" s="3" t="s">
        <v>354</v>
      </c>
      <c r="R35" s="3" t="s">
        <v>354</v>
      </c>
      <c r="S35" s="19">
        <v>45</v>
      </c>
      <c r="T35" s="19">
        <v>28</v>
      </c>
      <c r="U35" s="19" t="s">
        <v>6</v>
      </c>
      <c r="V35" s="7">
        <f t="shared" si="0"/>
        <v>36.875</v>
      </c>
      <c r="W35" s="7">
        <f t="shared" si="1"/>
        <v>29.5</v>
      </c>
      <c r="X35" s="7">
        <v>39.0625</v>
      </c>
      <c r="Y35" s="8">
        <f t="shared" si="2"/>
        <v>7.8125</v>
      </c>
      <c r="Z35" s="3">
        <v>2</v>
      </c>
      <c r="AA35" s="7">
        <f t="shared" si="3"/>
        <v>13.333333333333334</v>
      </c>
      <c r="AB35" s="1"/>
      <c r="AC35" s="7">
        <f t="shared" si="4"/>
        <v>37.3125</v>
      </c>
      <c r="AD35" s="1"/>
    </row>
    <row r="36" spans="1:30" ht="12.75">
      <c r="A36" s="17">
        <v>34</v>
      </c>
      <c r="B36" s="16" t="s">
        <v>37</v>
      </c>
      <c r="C36" s="17">
        <v>1</v>
      </c>
      <c r="D36" s="17">
        <v>45</v>
      </c>
      <c r="E36" s="17" t="s">
        <v>6</v>
      </c>
      <c r="F36" s="17">
        <v>40</v>
      </c>
      <c r="G36" s="17" t="s">
        <v>11</v>
      </c>
      <c r="H36" s="17">
        <v>50</v>
      </c>
      <c r="I36" s="17" t="s">
        <v>354</v>
      </c>
      <c r="J36" s="71"/>
      <c r="K36" s="17" t="s">
        <v>354</v>
      </c>
      <c r="L36" s="17" t="s">
        <v>371</v>
      </c>
      <c r="M36" s="17">
        <v>10</v>
      </c>
      <c r="N36" s="17" t="s">
        <v>354</v>
      </c>
      <c r="O36" s="35">
        <v>50</v>
      </c>
      <c r="P36" s="3">
        <v>45</v>
      </c>
      <c r="Q36" s="3" t="s">
        <v>354</v>
      </c>
      <c r="R36" s="3" t="s">
        <v>354</v>
      </c>
      <c r="S36" s="19">
        <v>45</v>
      </c>
      <c r="T36" s="19">
        <v>40</v>
      </c>
      <c r="U36" s="19" t="s">
        <v>6</v>
      </c>
      <c r="V36" s="7">
        <f t="shared" si="0"/>
        <v>40.625</v>
      </c>
      <c r="W36" s="7">
        <f t="shared" si="1"/>
        <v>32.5</v>
      </c>
      <c r="X36" s="7">
        <v>46.875</v>
      </c>
      <c r="Y36" s="8">
        <f t="shared" si="2"/>
        <v>9.375</v>
      </c>
      <c r="Z36" s="3">
        <v>3</v>
      </c>
      <c r="AA36" s="3">
        <f t="shared" si="3"/>
        <v>20</v>
      </c>
      <c r="AB36" s="1"/>
      <c r="AC36" s="7">
        <f t="shared" si="4"/>
        <v>41.875</v>
      </c>
      <c r="AD36" s="1"/>
    </row>
    <row r="37" spans="1:30" ht="12.75" customHeight="1">
      <c r="A37" s="17">
        <v>35</v>
      </c>
      <c r="B37" s="16" t="s">
        <v>38</v>
      </c>
      <c r="C37" s="17">
        <v>18</v>
      </c>
      <c r="D37" s="17">
        <v>45</v>
      </c>
      <c r="E37" s="17" t="s">
        <v>6</v>
      </c>
      <c r="F37" s="17">
        <v>48</v>
      </c>
      <c r="G37" s="17" t="s">
        <v>354</v>
      </c>
      <c r="H37" s="33">
        <v>45</v>
      </c>
      <c r="I37" s="17" t="s">
        <v>354</v>
      </c>
      <c r="J37" s="17">
        <v>50</v>
      </c>
      <c r="K37" s="17" t="s">
        <v>354</v>
      </c>
      <c r="L37" s="17" t="s">
        <v>354</v>
      </c>
      <c r="M37" s="17">
        <v>10</v>
      </c>
      <c r="N37" s="17" t="s">
        <v>354</v>
      </c>
      <c r="O37" s="35">
        <v>50</v>
      </c>
      <c r="P37" s="3">
        <v>50</v>
      </c>
      <c r="Q37" s="3" t="s">
        <v>354</v>
      </c>
      <c r="R37" s="3" t="s">
        <v>11</v>
      </c>
      <c r="S37" s="19"/>
      <c r="T37" s="72"/>
      <c r="U37" s="19" t="s">
        <v>11</v>
      </c>
      <c r="V37" s="7">
        <f t="shared" si="0"/>
        <v>42.571428571428569</v>
      </c>
      <c r="W37" s="7">
        <f t="shared" si="1"/>
        <v>34.057142857142857</v>
      </c>
      <c r="X37" s="7">
        <v>39.0625</v>
      </c>
      <c r="Y37" s="8">
        <f t="shared" si="2"/>
        <v>7.8125</v>
      </c>
      <c r="Z37" s="3">
        <v>3</v>
      </c>
      <c r="AA37" s="3">
        <f t="shared" si="3"/>
        <v>20</v>
      </c>
      <c r="AB37" s="1"/>
      <c r="AC37" s="7">
        <f t="shared" si="4"/>
        <v>41.869642857142857</v>
      </c>
      <c r="AD37" s="1"/>
    </row>
    <row r="38" spans="1:30" ht="11.25" customHeight="1">
      <c r="A38" s="17">
        <v>36</v>
      </c>
      <c r="B38" s="16" t="s">
        <v>39</v>
      </c>
      <c r="C38" s="17">
        <v>11</v>
      </c>
      <c r="D38" s="17">
        <v>49</v>
      </c>
      <c r="E38" s="17" t="s">
        <v>6</v>
      </c>
      <c r="F38" s="17">
        <v>34</v>
      </c>
      <c r="G38" s="17" t="s">
        <v>354</v>
      </c>
      <c r="H38" s="17">
        <v>40</v>
      </c>
      <c r="I38" s="17" t="s">
        <v>354</v>
      </c>
      <c r="J38" s="71"/>
      <c r="K38" s="17" t="s">
        <v>354</v>
      </c>
      <c r="L38" s="17" t="s">
        <v>6</v>
      </c>
      <c r="M38" s="17">
        <v>10</v>
      </c>
      <c r="N38" s="17" t="s">
        <v>354</v>
      </c>
      <c r="O38" s="35">
        <v>50</v>
      </c>
      <c r="P38" s="3">
        <v>40</v>
      </c>
      <c r="Q38" s="3" t="s">
        <v>354</v>
      </c>
      <c r="R38" s="3" t="s">
        <v>11</v>
      </c>
      <c r="S38" s="19">
        <v>40</v>
      </c>
      <c r="T38" s="19">
        <v>20</v>
      </c>
      <c r="U38" s="19" t="s">
        <v>6</v>
      </c>
      <c r="V38" s="7">
        <f t="shared" si="0"/>
        <v>35.375</v>
      </c>
      <c r="W38" s="7">
        <f t="shared" si="1"/>
        <v>28.3</v>
      </c>
      <c r="X38" s="7">
        <v>48.4375</v>
      </c>
      <c r="Y38" s="8">
        <f t="shared" si="2"/>
        <v>9.6875</v>
      </c>
      <c r="Z38" s="3">
        <v>2</v>
      </c>
      <c r="AA38" s="7">
        <f t="shared" si="3"/>
        <v>13.333333333333334</v>
      </c>
      <c r="AB38" s="1"/>
      <c r="AC38" s="7">
        <f t="shared" si="4"/>
        <v>37.987499999999997</v>
      </c>
      <c r="AD38" s="1"/>
    </row>
    <row r="39" spans="1:30" ht="15" customHeight="1">
      <c r="A39" s="17">
        <v>37</v>
      </c>
      <c r="B39" s="16" t="s">
        <v>40</v>
      </c>
      <c r="C39" s="17">
        <v>16</v>
      </c>
      <c r="D39" s="17">
        <v>48</v>
      </c>
      <c r="E39" s="17" t="s">
        <v>6</v>
      </c>
      <c r="F39" s="17">
        <v>34</v>
      </c>
      <c r="G39" s="17" t="s">
        <v>354</v>
      </c>
      <c r="H39" s="71"/>
      <c r="I39" s="17" t="s">
        <v>354</v>
      </c>
      <c r="J39" s="17">
        <v>50</v>
      </c>
      <c r="K39" s="17" t="s">
        <v>354</v>
      </c>
      <c r="L39" s="17" t="s">
        <v>6</v>
      </c>
      <c r="M39" s="17">
        <v>40</v>
      </c>
      <c r="N39" s="17" t="s">
        <v>354</v>
      </c>
      <c r="O39" s="35">
        <v>50</v>
      </c>
      <c r="P39" s="3">
        <v>50</v>
      </c>
      <c r="Q39" s="3" t="s">
        <v>354</v>
      </c>
      <c r="R39" s="3" t="s">
        <v>354</v>
      </c>
      <c r="S39" s="3">
        <v>50</v>
      </c>
      <c r="T39" s="3">
        <v>45</v>
      </c>
      <c r="U39" s="19" t="s">
        <v>6</v>
      </c>
      <c r="V39" s="7">
        <f t="shared" si="0"/>
        <v>45.875</v>
      </c>
      <c r="W39" s="7">
        <f t="shared" si="1"/>
        <v>36.700000000000003</v>
      </c>
      <c r="X39" s="7">
        <v>35.9375</v>
      </c>
      <c r="Y39" s="8">
        <f t="shared" si="2"/>
        <v>7.1875</v>
      </c>
      <c r="Z39" s="3"/>
      <c r="AA39" s="3">
        <f t="shared" si="3"/>
        <v>0</v>
      </c>
      <c r="AB39" s="1"/>
      <c r="AC39" s="7">
        <f t="shared" si="4"/>
        <v>43.887500000000003</v>
      </c>
      <c r="AD39" s="1"/>
    </row>
    <row r="40" spans="1:30" customFormat="1" ht="12" customHeight="1">
      <c r="A40" s="17">
        <v>33</v>
      </c>
      <c r="B40" s="16" t="s">
        <v>41</v>
      </c>
      <c r="C40" s="17">
        <v>15</v>
      </c>
      <c r="D40" s="17">
        <v>50</v>
      </c>
      <c r="E40" s="17" t="s">
        <v>6</v>
      </c>
      <c r="F40" s="71"/>
      <c r="G40" s="17" t="s">
        <v>354</v>
      </c>
      <c r="H40" s="17">
        <v>40</v>
      </c>
      <c r="I40" s="17" t="s">
        <v>354</v>
      </c>
      <c r="J40" s="17">
        <v>20</v>
      </c>
      <c r="K40" s="17" t="s">
        <v>354</v>
      </c>
      <c r="L40" s="17" t="s">
        <v>6</v>
      </c>
      <c r="M40" s="17">
        <v>10</v>
      </c>
      <c r="N40" s="17" t="s">
        <v>354</v>
      </c>
      <c r="O40" s="32">
        <v>30</v>
      </c>
      <c r="P40" s="32">
        <v>10</v>
      </c>
      <c r="Q40" s="44" t="s">
        <v>354</v>
      </c>
      <c r="R40" s="32" t="s">
        <v>354</v>
      </c>
      <c r="S40" s="32">
        <v>45</v>
      </c>
      <c r="T40" s="32">
        <v>20</v>
      </c>
      <c r="U40" s="19" t="s">
        <v>6</v>
      </c>
      <c r="V40" s="7">
        <f t="shared" si="0"/>
        <v>28.125</v>
      </c>
      <c r="W40" s="7">
        <f t="shared" si="1"/>
        <v>22.5</v>
      </c>
      <c r="X40" s="49">
        <v>39.0625</v>
      </c>
      <c r="Y40" s="8">
        <f t="shared" si="2"/>
        <v>7.8125</v>
      </c>
      <c r="Z40" s="32"/>
      <c r="AA40" s="3">
        <f t="shared" si="3"/>
        <v>0</v>
      </c>
      <c r="AB40" s="47"/>
      <c r="AC40" s="7">
        <f t="shared" si="4"/>
        <v>30.3125</v>
      </c>
      <c r="AD40" s="40"/>
    </row>
    <row r="41" spans="1:30" customFormat="1" ht="15">
      <c r="A41" s="11"/>
      <c r="C41" s="11"/>
      <c r="D41" s="1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12"/>
      <c r="AB41" s="11"/>
      <c r="AC41" s="11"/>
    </row>
    <row r="42" spans="1:30" customFormat="1" ht="15">
      <c r="A42" s="11"/>
      <c r="C42" s="11"/>
      <c r="D42" s="1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2"/>
      <c r="AB42" s="11"/>
      <c r="AC42" s="11"/>
    </row>
    <row r="43" spans="1:30">
      <c r="A43" s="1">
        <v>1</v>
      </c>
      <c r="B43" s="1" t="s">
        <v>362</v>
      </c>
      <c r="D43" s="1">
        <v>5</v>
      </c>
      <c r="E43" s="87" t="s">
        <v>410</v>
      </c>
      <c r="F43" s="87"/>
      <c r="G43" s="87"/>
      <c r="H43" s="87"/>
      <c r="I43" s="87"/>
      <c r="AC43" s="73">
        <f>AVERAGE(AC3:AC42)</f>
        <v>36.473934837092742</v>
      </c>
    </row>
    <row r="44" spans="1:30">
      <c r="A44" s="1">
        <v>2</v>
      </c>
      <c r="B44" s="1" t="s">
        <v>404</v>
      </c>
      <c r="D44" s="1">
        <v>6</v>
      </c>
      <c r="E44" s="87" t="s">
        <v>435</v>
      </c>
      <c r="F44" s="87"/>
      <c r="G44" s="87"/>
      <c r="H44" s="87"/>
      <c r="I44" s="87"/>
    </row>
    <row r="45" spans="1:30">
      <c r="A45" s="1">
        <v>3</v>
      </c>
      <c r="B45" s="6" t="s">
        <v>388</v>
      </c>
      <c r="D45" s="1">
        <v>7</v>
      </c>
      <c r="E45" s="87" t="s">
        <v>436</v>
      </c>
      <c r="F45" s="87"/>
      <c r="G45" s="87"/>
      <c r="H45" s="87"/>
      <c r="I45" s="87"/>
    </row>
    <row r="46" spans="1:30">
      <c r="A46" s="1">
        <v>4</v>
      </c>
      <c r="B46" s="1" t="s">
        <v>403</v>
      </c>
      <c r="D46" s="1">
        <v>8</v>
      </c>
      <c r="E46" s="87" t="s">
        <v>474</v>
      </c>
      <c r="F46" s="87"/>
      <c r="G46" s="87"/>
      <c r="H46" s="87"/>
      <c r="I46" s="87"/>
    </row>
    <row r="47" spans="1:30">
      <c r="D47" s="1">
        <v>9</v>
      </c>
      <c r="E47" s="87" t="s">
        <v>475</v>
      </c>
      <c r="F47" s="87"/>
      <c r="G47" s="87"/>
      <c r="H47" s="87"/>
      <c r="I47" s="87"/>
    </row>
  </sheetData>
  <sortState ref="B3:N40">
    <sortCondition ref="B3"/>
  </sortState>
  <mergeCells count="5">
    <mergeCell ref="E43:I43"/>
    <mergeCell ref="E44:I44"/>
    <mergeCell ref="E45:I45"/>
    <mergeCell ref="E46:I46"/>
    <mergeCell ref="E47:I47"/>
  </mergeCells>
  <pageMargins left="0.81" right="0.32" top="0.74803149606299213" bottom="0.74803149606299213" header="0.31496062992125984" footer="0.31496062992125984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="70" zoomScaleNormal="70" workbookViewId="0">
      <selection activeCell="B1" sqref="B1"/>
    </sheetView>
  </sheetViews>
  <sheetFormatPr baseColWidth="10" defaultRowHeight="15"/>
  <cols>
    <col min="1" max="1" width="8.140625" customWidth="1"/>
    <col min="2" max="2" width="38.85546875" customWidth="1"/>
    <col min="3" max="3" width="11.42578125" style="11"/>
    <col min="4" max="4" width="9" style="11" customWidth="1"/>
    <col min="5" max="5" width="6" style="11" customWidth="1"/>
    <col min="6" max="6" width="5.28515625" style="11" customWidth="1"/>
    <col min="7" max="7" width="10" style="11" customWidth="1"/>
    <col min="8" max="8" width="11.5703125" style="11" bestFit="1" customWidth="1"/>
    <col min="9" max="9" width="6.140625" style="11" customWidth="1"/>
    <col min="10" max="10" width="11.5703125" style="11" bestFit="1" customWidth="1"/>
    <col min="11" max="11" width="6.7109375" style="11" customWidth="1"/>
    <col min="12" max="12" width="9.7109375" style="11" customWidth="1"/>
    <col min="13" max="16" width="11.5703125" style="11" bestFit="1" customWidth="1"/>
    <col min="17" max="17" width="7.140625" style="11" customWidth="1"/>
    <col min="18" max="18" width="6.5703125" style="11" customWidth="1"/>
    <col min="19" max="19" width="5.42578125" style="11" customWidth="1"/>
    <col min="20" max="20" width="4.28515625" style="11" customWidth="1"/>
    <col min="21" max="21" width="9.140625" style="11" customWidth="1"/>
    <col min="22" max="22" width="9.85546875" style="11" customWidth="1"/>
    <col min="23" max="23" width="8.85546875" style="11" customWidth="1"/>
    <col min="24" max="24" width="8.5703125" style="11" customWidth="1"/>
    <col min="25" max="25" width="7.140625" style="11" customWidth="1"/>
    <col min="26" max="26" width="7" style="11" customWidth="1"/>
    <col min="27" max="27" width="6.42578125" style="11" customWidth="1"/>
    <col min="28" max="28" width="8.42578125" style="11" customWidth="1"/>
    <col min="29" max="29" width="32" customWidth="1"/>
  </cols>
  <sheetData>
    <row r="1" spans="1:29">
      <c r="A1" s="40" t="s">
        <v>492</v>
      </c>
      <c r="B1" s="40"/>
      <c r="C1" s="47"/>
      <c r="D1" s="47">
        <v>1</v>
      </c>
      <c r="E1" s="47"/>
      <c r="F1" s="47"/>
      <c r="G1" s="47">
        <v>2</v>
      </c>
      <c r="H1" s="47">
        <v>1</v>
      </c>
      <c r="I1" s="47"/>
      <c r="J1" s="47">
        <v>2</v>
      </c>
      <c r="K1" s="47"/>
      <c r="L1" s="47">
        <v>2</v>
      </c>
      <c r="M1" s="47">
        <v>2</v>
      </c>
      <c r="N1" s="47">
        <v>1</v>
      </c>
      <c r="O1" s="47">
        <v>2</v>
      </c>
      <c r="P1" s="47">
        <v>2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0"/>
    </row>
    <row r="2" spans="1:29">
      <c r="A2" s="47" t="s">
        <v>1</v>
      </c>
      <c r="B2" s="47" t="s">
        <v>2</v>
      </c>
      <c r="C2" s="47" t="s">
        <v>3</v>
      </c>
      <c r="D2" s="50">
        <v>40640</v>
      </c>
      <c r="E2" s="51">
        <v>1</v>
      </c>
      <c r="F2" s="32">
        <v>2</v>
      </c>
      <c r="G2" s="52">
        <v>40645</v>
      </c>
      <c r="H2" s="52">
        <v>40647</v>
      </c>
      <c r="I2" s="32">
        <v>3</v>
      </c>
      <c r="J2" s="52">
        <v>40666</v>
      </c>
      <c r="K2" s="51">
        <v>4</v>
      </c>
      <c r="L2" s="52">
        <v>40680</v>
      </c>
      <c r="M2" s="52">
        <v>40687</v>
      </c>
      <c r="N2" s="52">
        <v>40690</v>
      </c>
      <c r="O2" s="52">
        <v>40694</v>
      </c>
      <c r="P2" s="52">
        <v>40701</v>
      </c>
      <c r="Q2" s="51">
        <v>5</v>
      </c>
      <c r="R2" s="51">
        <v>6</v>
      </c>
      <c r="S2" s="51">
        <v>7</v>
      </c>
      <c r="T2" s="52"/>
      <c r="U2" s="3" t="s">
        <v>490</v>
      </c>
      <c r="V2" s="45">
        <v>0.8</v>
      </c>
      <c r="W2" s="3" t="s">
        <v>433</v>
      </c>
      <c r="X2" s="45">
        <v>0.2</v>
      </c>
      <c r="Y2" s="3" t="s">
        <v>479</v>
      </c>
      <c r="Z2" s="3" t="s">
        <v>482</v>
      </c>
      <c r="AA2" s="3" t="s">
        <v>480</v>
      </c>
      <c r="AB2" s="3" t="s">
        <v>483</v>
      </c>
      <c r="AC2" s="3" t="s">
        <v>481</v>
      </c>
    </row>
    <row r="3" spans="1:29">
      <c r="A3" s="47">
        <v>1</v>
      </c>
      <c r="B3" s="40" t="s">
        <v>76</v>
      </c>
      <c r="C3" s="47">
        <v>14</v>
      </c>
      <c r="D3" s="47" t="s">
        <v>11</v>
      </c>
      <c r="E3" s="74"/>
      <c r="F3" s="32">
        <v>40</v>
      </c>
      <c r="G3" s="32" t="s">
        <v>354</v>
      </c>
      <c r="H3" s="32" t="s">
        <v>371</v>
      </c>
      <c r="I3" s="32">
        <v>10</v>
      </c>
      <c r="J3" s="32" t="s">
        <v>354</v>
      </c>
      <c r="K3" s="32">
        <v>10</v>
      </c>
      <c r="L3" s="32" t="s">
        <v>11</v>
      </c>
      <c r="M3" s="47" t="s">
        <v>371</v>
      </c>
      <c r="N3" s="32" t="s">
        <v>11</v>
      </c>
      <c r="O3" s="32" t="s">
        <v>371</v>
      </c>
      <c r="P3" s="32" t="s">
        <v>11</v>
      </c>
      <c r="Q3" s="32">
        <v>10</v>
      </c>
      <c r="R3" s="32"/>
      <c r="S3" s="32">
        <v>10</v>
      </c>
      <c r="T3" s="32"/>
      <c r="U3" s="46">
        <f>AVERAGE(E3,F3,I3,K3,Q3,R3,S3)</f>
        <v>16</v>
      </c>
      <c r="V3" s="46">
        <f>U3*80%</f>
        <v>12.8</v>
      </c>
      <c r="W3" s="46">
        <v>0</v>
      </c>
      <c r="X3" s="46">
        <f>W3*20%</f>
        <v>0</v>
      </c>
      <c r="Y3" s="47">
        <v>11</v>
      </c>
      <c r="Z3" s="47">
        <f>(Y3/15)*100</f>
        <v>73.333333333333329</v>
      </c>
      <c r="AA3" s="47"/>
      <c r="AB3" s="53">
        <f>V3+X3-AA3</f>
        <v>12.8</v>
      </c>
      <c r="AC3" s="40"/>
    </row>
    <row r="4" spans="1:29">
      <c r="A4" s="47">
        <v>2</v>
      </c>
      <c r="B4" s="40" t="s">
        <v>78</v>
      </c>
      <c r="C4" s="47">
        <v>16</v>
      </c>
      <c r="D4" s="47" t="s">
        <v>354</v>
      </c>
      <c r="E4" s="32">
        <v>50</v>
      </c>
      <c r="F4" s="32">
        <v>50</v>
      </c>
      <c r="G4" s="32" t="s">
        <v>354</v>
      </c>
      <c r="H4" s="32" t="s">
        <v>6</v>
      </c>
      <c r="I4" s="32">
        <v>45</v>
      </c>
      <c r="J4" s="32" t="s">
        <v>354</v>
      </c>
      <c r="K4" s="32">
        <v>50</v>
      </c>
      <c r="L4" s="32" t="s">
        <v>354</v>
      </c>
      <c r="M4" s="32" t="s">
        <v>6</v>
      </c>
      <c r="N4" s="32" t="s">
        <v>354</v>
      </c>
      <c r="O4" s="32" t="s">
        <v>6</v>
      </c>
      <c r="P4" s="32" t="s">
        <v>391</v>
      </c>
      <c r="Q4" s="32">
        <v>50</v>
      </c>
      <c r="R4" s="32">
        <v>50</v>
      </c>
      <c r="S4" s="74"/>
      <c r="T4" s="32"/>
      <c r="U4" s="46">
        <f t="shared" ref="U4:U40" si="0">AVERAGE(E4,F4,I4,K4,Q4,R4,S4)</f>
        <v>49.166666666666664</v>
      </c>
      <c r="V4" s="46">
        <f t="shared" ref="V4:V40" si="1">U4*80%</f>
        <v>39.333333333333336</v>
      </c>
      <c r="W4" s="46">
        <v>35.9375</v>
      </c>
      <c r="X4" s="46">
        <f t="shared" ref="X4:X40" si="2">W4*20%</f>
        <v>7.1875</v>
      </c>
      <c r="Y4" s="47">
        <v>1</v>
      </c>
      <c r="Z4" s="46">
        <f t="shared" ref="Z4:Z40" si="3">(Y4/15)*100</f>
        <v>6.666666666666667</v>
      </c>
      <c r="AA4" s="47"/>
      <c r="AB4" s="46">
        <f t="shared" ref="AB4:AB40" si="4">V4+X4-AA4</f>
        <v>46.520833333333336</v>
      </c>
      <c r="AC4" s="40"/>
    </row>
    <row r="5" spans="1:29">
      <c r="A5" s="47">
        <v>3</v>
      </c>
      <c r="B5" s="40" t="s">
        <v>79</v>
      </c>
      <c r="C5" s="47">
        <v>12</v>
      </c>
      <c r="D5" s="47" t="s">
        <v>354</v>
      </c>
      <c r="E5" s="32">
        <v>30</v>
      </c>
      <c r="F5" s="74"/>
      <c r="G5" s="32" t="s">
        <v>354</v>
      </c>
      <c r="H5" s="32" t="s">
        <v>6</v>
      </c>
      <c r="I5" s="32">
        <v>30</v>
      </c>
      <c r="J5" s="32" t="s">
        <v>354</v>
      </c>
      <c r="K5" s="32">
        <v>10</v>
      </c>
      <c r="L5" s="32" t="s">
        <v>354</v>
      </c>
      <c r="M5" s="32" t="s">
        <v>6</v>
      </c>
      <c r="N5" s="32" t="s">
        <v>354</v>
      </c>
      <c r="O5" s="32" t="s">
        <v>6</v>
      </c>
      <c r="P5" s="32" t="s">
        <v>354</v>
      </c>
      <c r="Q5" s="32">
        <v>42</v>
      </c>
      <c r="R5" s="32">
        <v>40</v>
      </c>
      <c r="S5" s="32">
        <v>45</v>
      </c>
      <c r="T5" s="32"/>
      <c r="U5" s="46">
        <f t="shared" si="0"/>
        <v>32.833333333333336</v>
      </c>
      <c r="V5" s="46">
        <f t="shared" si="1"/>
        <v>26.266666666666669</v>
      </c>
      <c r="W5" s="46">
        <v>48.4375</v>
      </c>
      <c r="X5" s="46">
        <f t="shared" si="2"/>
        <v>9.6875</v>
      </c>
      <c r="Y5" s="47"/>
      <c r="Z5" s="47">
        <f t="shared" si="3"/>
        <v>0</v>
      </c>
      <c r="AA5" s="47"/>
      <c r="AB5" s="46">
        <f t="shared" si="4"/>
        <v>35.954166666666666</v>
      </c>
      <c r="AC5" s="40"/>
    </row>
    <row r="6" spans="1:29">
      <c r="A6" s="47">
        <v>4</v>
      </c>
      <c r="B6" s="40" t="s">
        <v>80</v>
      </c>
      <c r="C6" s="47">
        <v>4</v>
      </c>
      <c r="D6" s="47" t="s">
        <v>354</v>
      </c>
      <c r="E6" s="32">
        <v>45</v>
      </c>
      <c r="F6" s="32">
        <v>40</v>
      </c>
      <c r="G6" s="32" t="s">
        <v>354</v>
      </c>
      <c r="H6" s="32" t="s">
        <v>6</v>
      </c>
      <c r="I6" s="32">
        <v>30</v>
      </c>
      <c r="J6" s="32" t="s">
        <v>354</v>
      </c>
      <c r="K6" s="32">
        <v>40</v>
      </c>
      <c r="L6" s="32" t="s">
        <v>354</v>
      </c>
      <c r="M6" s="32" t="s">
        <v>6</v>
      </c>
      <c r="N6" s="32" t="s">
        <v>354</v>
      </c>
      <c r="O6" s="32" t="s">
        <v>6</v>
      </c>
      <c r="P6" s="32" t="s">
        <v>354</v>
      </c>
      <c r="Q6" s="74"/>
      <c r="R6" s="32">
        <v>40</v>
      </c>
      <c r="S6" s="32">
        <v>45</v>
      </c>
      <c r="T6" s="32"/>
      <c r="U6" s="46">
        <f t="shared" si="0"/>
        <v>40</v>
      </c>
      <c r="V6" s="46">
        <f t="shared" si="1"/>
        <v>32</v>
      </c>
      <c r="W6" s="46">
        <v>40.625</v>
      </c>
      <c r="X6" s="46">
        <f t="shared" si="2"/>
        <v>8.125</v>
      </c>
      <c r="Y6" s="47"/>
      <c r="Z6" s="47">
        <f t="shared" si="3"/>
        <v>0</v>
      </c>
      <c r="AA6" s="47"/>
      <c r="AB6" s="46">
        <f t="shared" si="4"/>
        <v>40.125</v>
      </c>
      <c r="AC6" s="40"/>
    </row>
    <row r="7" spans="1:29">
      <c r="A7" s="47">
        <v>5</v>
      </c>
      <c r="B7" s="40" t="s">
        <v>81</v>
      </c>
      <c r="C7" s="47">
        <v>23</v>
      </c>
      <c r="D7" s="47" t="s">
        <v>354</v>
      </c>
      <c r="E7" s="32">
        <v>50</v>
      </c>
      <c r="F7" s="32">
        <v>50</v>
      </c>
      <c r="G7" s="32" t="s">
        <v>354</v>
      </c>
      <c r="H7" s="32" t="s">
        <v>6</v>
      </c>
      <c r="I7" s="32">
        <v>47</v>
      </c>
      <c r="J7" s="32" t="s">
        <v>354</v>
      </c>
      <c r="K7" s="74"/>
      <c r="L7" s="32" t="s">
        <v>354</v>
      </c>
      <c r="M7" s="32" t="s">
        <v>6</v>
      </c>
      <c r="N7" s="32" t="s">
        <v>354</v>
      </c>
      <c r="O7" s="32" t="s">
        <v>6</v>
      </c>
      <c r="P7" s="32" t="s">
        <v>354</v>
      </c>
      <c r="Q7" s="32">
        <v>48</v>
      </c>
      <c r="R7" s="32">
        <v>35</v>
      </c>
      <c r="S7" s="32">
        <v>45</v>
      </c>
      <c r="T7" s="32"/>
      <c r="U7" s="46">
        <f t="shared" si="0"/>
        <v>45.833333333333336</v>
      </c>
      <c r="V7" s="46">
        <f t="shared" si="1"/>
        <v>36.666666666666671</v>
      </c>
      <c r="W7" s="46">
        <v>40.625</v>
      </c>
      <c r="X7" s="46">
        <f t="shared" si="2"/>
        <v>8.125</v>
      </c>
      <c r="Y7" s="47"/>
      <c r="Z7" s="47">
        <f t="shared" si="3"/>
        <v>0</v>
      </c>
      <c r="AA7" s="47"/>
      <c r="AB7" s="46">
        <f t="shared" si="4"/>
        <v>44.791666666666671</v>
      </c>
      <c r="AC7" s="40"/>
    </row>
    <row r="8" spans="1:29">
      <c r="A8" s="47">
        <v>6</v>
      </c>
      <c r="B8" s="40" t="s">
        <v>83</v>
      </c>
      <c r="C8" s="47">
        <v>6</v>
      </c>
      <c r="D8" s="47" t="s">
        <v>354</v>
      </c>
      <c r="E8" s="32">
        <v>35</v>
      </c>
      <c r="F8" s="32">
        <v>40</v>
      </c>
      <c r="G8" s="32" t="s">
        <v>354</v>
      </c>
      <c r="H8" s="32" t="s">
        <v>6</v>
      </c>
      <c r="I8" s="74"/>
      <c r="J8" s="32" t="s">
        <v>354</v>
      </c>
      <c r="K8" s="32">
        <v>50</v>
      </c>
      <c r="L8" s="32" t="s">
        <v>354</v>
      </c>
      <c r="M8" s="32" t="s">
        <v>6</v>
      </c>
      <c r="N8" s="32" t="s">
        <v>354</v>
      </c>
      <c r="O8" s="32" t="s">
        <v>6</v>
      </c>
      <c r="P8" s="32" t="s">
        <v>354</v>
      </c>
      <c r="Q8" s="32">
        <v>47</v>
      </c>
      <c r="R8" s="32">
        <v>40</v>
      </c>
      <c r="S8" s="32">
        <v>45</v>
      </c>
      <c r="T8" s="32"/>
      <c r="U8" s="46">
        <f t="shared" si="0"/>
        <v>42.833333333333336</v>
      </c>
      <c r="V8" s="46">
        <f t="shared" si="1"/>
        <v>34.266666666666673</v>
      </c>
      <c r="W8" s="46">
        <v>40.625</v>
      </c>
      <c r="X8" s="46">
        <f t="shared" si="2"/>
        <v>8.125</v>
      </c>
      <c r="Y8" s="47"/>
      <c r="Z8" s="47">
        <f t="shared" si="3"/>
        <v>0</v>
      </c>
      <c r="AA8" s="47"/>
      <c r="AB8" s="46">
        <f t="shared" si="4"/>
        <v>42.391666666666673</v>
      </c>
      <c r="AC8" s="40"/>
    </row>
    <row r="9" spans="1:29">
      <c r="A9" s="47">
        <v>7</v>
      </c>
      <c r="B9" s="40" t="s">
        <v>84</v>
      </c>
      <c r="C9" s="47">
        <v>22</v>
      </c>
      <c r="D9" s="47" t="s">
        <v>354</v>
      </c>
      <c r="E9" s="32">
        <v>50</v>
      </c>
      <c r="F9" s="32">
        <v>50</v>
      </c>
      <c r="G9" s="32" t="s">
        <v>354</v>
      </c>
      <c r="H9" s="32" t="s">
        <v>6</v>
      </c>
      <c r="I9" s="74"/>
      <c r="J9" s="32" t="s">
        <v>354</v>
      </c>
      <c r="K9" s="32">
        <v>43</v>
      </c>
      <c r="L9" s="32" t="s">
        <v>354</v>
      </c>
      <c r="M9" s="32" t="s">
        <v>6</v>
      </c>
      <c r="N9" s="32" t="s">
        <v>354</v>
      </c>
      <c r="O9" s="32" t="s">
        <v>6</v>
      </c>
      <c r="P9" s="32" t="s">
        <v>354</v>
      </c>
      <c r="Q9" s="32">
        <v>40</v>
      </c>
      <c r="R9" s="32">
        <v>45</v>
      </c>
      <c r="S9" s="32">
        <v>45</v>
      </c>
      <c r="T9" s="32"/>
      <c r="U9" s="46">
        <f t="shared" si="0"/>
        <v>45.5</v>
      </c>
      <c r="V9" s="46">
        <f t="shared" si="1"/>
        <v>36.4</v>
      </c>
      <c r="W9" s="46">
        <v>31.25</v>
      </c>
      <c r="X9" s="46">
        <f t="shared" si="2"/>
        <v>6.25</v>
      </c>
      <c r="Y9" s="47"/>
      <c r="Z9" s="47">
        <f t="shared" si="3"/>
        <v>0</v>
      </c>
      <c r="AA9" s="47"/>
      <c r="AB9" s="46">
        <f t="shared" si="4"/>
        <v>42.65</v>
      </c>
      <c r="AC9" s="40"/>
    </row>
    <row r="10" spans="1:29">
      <c r="A10" s="47">
        <v>8</v>
      </c>
      <c r="B10" s="40" t="s">
        <v>85</v>
      </c>
      <c r="C10" s="47">
        <v>24</v>
      </c>
      <c r="D10" s="47" t="s">
        <v>354</v>
      </c>
      <c r="E10" s="32">
        <v>30</v>
      </c>
      <c r="F10" s="32">
        <v>50</v>
      </c>
      <c r="G10" s="32" t="s">
        <v>354</v>
      </c>
      <c r="H10" s="32" t="s">
        <v>6</v>
      </c>
      <c r="I10" s="74"/>
      <c r="J10" s="32" t="s">
        <v>354</v>
      </c>
      <c r="K10" s="32">
        <v>45</v>
      </c>
      <c r="L10" s="32" t="s">
        <v>354</v>
      </c>
      <c r="M10" s="32" t="s">
        <v>6</v>
      </c>
      <c r="N10" s="32" t="s">
        <v>354</v>
      </c>
      <c r="O10" s="32" t="s">
        <v>6</v>
      </c>
      <c r="P10" s="32" t="s">
        <v>354</v>
      </c>
      <c r="Q10" s="32">
        <v>31</v>
      </c>
      <c r="R10" s="32">
        <v>40</v>
      </c>
      <c r="S10" s="32">
        <v>45</v>
      </c>
      <c r="T10" s="32"/>
      <c r="U10" s="46">
        <f t="shared" si="0"/>
        <v>40.166666666666664</v>
      </c>
      <c r="V10" s="46">
        <f t="shared" si="1"/>
        <v>32.133333333333333</v>
      </c>
      <c r="W10" s="46">
        <v>39.0625</v>
      </c>
      <c r="X10" s="46">
        <f t="shared" si="2"/>
        <v>7.8125</v>
      </c>
      <c r="Y10" s="47"/>
      <c r="Z10" s="47">
        <f t="shared" si="3"/>
        <v>0</v>
      </c>
      <c r="AA10" s="47"/>
      <c r="AB10" s="46">
        <f t="shared" si="4"/>
        <v>39.945833333333333</v>
      </c>
      <c r="AC10" s="40"/>
    </row>
    <row r="11" spans="1:29">
      <c r="A11" s="47">
        <v>9</v>
      </c>
      <c r="B11" s="40" t="s">
        <v>86</v>
      </c>
      <c r="C11" s="47">
        <v>17</v>
      </c>
      <c r="D11" s="47" t="s">
        <v>354</v>
      </c>
      <c r="E11" s="74"/>
      <c r="F11" s="32">
        <v>40</v>
      </c>
      <c r="G11" s="32" t="s">
        <v>354</v>
      </c>
      <c r="H11" s="32" t="s">
        <v>6</v>
      </c>
      <c r="I11" s="32">
        <v>43</v>
      </c>
      <c r="J11" s="32" t="s">
        <v>366</v>
      </c>
      <c r="K11" s="32">
        <v>50</v>
      </c>
      <c r="L11" s="32" t="s">
        <v>354</v>
      </c>
      <c r="M11" s="32" t="s">
        <v>6</v>
      </c>
      <c r="N11" s="32" t="s">
        <v>354</v>
      </c>
      <c r="O11" s="32" t="s">
        <v>6</v>
      </c>
      <c r="P11" s="32" t="s">
        <v>391</v>
      </c>
      <c r="Q11" s="32">
        <v>40</v>
      </c>
      <c r="R11" s="32">
        <v>40</v>
      </c>
      <c r="S11" s="32">
        <v>35</v>
      </c>
      <c r="T11" s="32"/>
      <c r="U11" s="46">
        <f t="shared" si="0"/>
        <v>41.333333333333336</v>
      </c>
      <c r="V11" s="46">
        <f t="shared" si="1"/>
        <v>33.06666666666667</v>
      </c>
      <c r="W11" s="46">
        <v>35.9375</v>
      </c>
      <c r="X11" s="46">
        <f t="shared" si="2"/>
        <v>7.1875</v>
      </c>
      <c r="Y11" s="47">
        <v>1</v>
      </c>
      <c r="Z11" s="46">
        <f t="shared" si="3"/>
        <v>6.666666666666667</v>
      </c>
      <c r="AA11" s="47">
        <v>1</v>
      </c>
      <c r="AB11" s="46">
        <f t="shared" si="4"/>
        <v>39.25416666666667</v>
      </c>
      <c r="AC11" s="40"/>
    </row>
    <row r="12" spans="1:29">
      <c r="A12" s="47">
        <v>10</v>
      </c>
      <c r="B12" s="40" t="s">
        <v>87</v>
      </c>
      <c r="C12" s="47">
        <v>1</v>
      </c>
      <c r="D12" s="47" t="s">
        <v>11</v>
      </c>
      <c r="E12" s="74"/>
      <c r="F12" s="32">
        <v>50</v>
      </c>
      <c r="G12" s="32" t="s">
        <v>354</v>
      </c>
      <c r="H12" s="32" t="s">
        <v>6</v>
      </c>
      <c r="I12" s="32">
        <v>10</v>
      </c>
      <c r="J12" s="32" t="s">
        <v>11</v>
      </c>
      <c r="K12" s="32">
        <v>10</v>
      </c>
      <c r="L12" s="32" t="s">
        <v>11</v>
      </c>
      <c r="M12" s="32" t="s">
        <v>6</v>
      </c>
      <c r="N12" s="32" t="s">
        <v>11</v>
      </c>
      <c r="O12" s="32" t="s">
        <v>371</v>
      </c>
      <c r="P12" s="32" t="s">
        <v>11</v>
      </c>
      <c r="Q12" s="32">
        <v>10</v>
      </c>
      <c r="R12" s="32"/>
      <c r="S12" s="32">
        <v>10</v>
      </c>
      <c r="T12" s="32"/>
      <c r="U12" s="46">
        <f t="shared" si="0"/>
        <v>18</v>
      </c>
      <c r="V12" s="46">
        <f t="shared" si="1"/>
        <v>14.4</v>
      </c>
      <c r="W12" s="46">
        <v>37.5</v>
      </c>
      <c r="X12" s="46">
        <f t="shared" si="2"/>
        <v>7.5</v>
      </c>
      <c r="Y12" s="47">
        <v>10</v>
      </c>
      <c r="Z12" s="46">
        <f t="shared" si="3"/>
        <v>66.666666666666657</v>
      </c>
      <c r="AA12" s="47"/>
      <c r="AB12" s="53">
        <f t="shared" si="4"/>
        <v>21.9</v>
      </c>
      <c r="AC12" s="40"/>
    </row>
    <row r="13" spans="1:29">
      <c r="A13" s="47">
        <v>11</v>
      </c>
      <c r="B13" s="40" t="s">
        <v>88</v>
      </c>
      <c r="C13" s="47">
        <v>3</v>
      </c>
      <c r="D13" s="47" t="s">
        <v>354</v>
      </c>
      <c r="E13" s="32">
        <v>50</v>
      </c>
      <c r="F13" s="32">
        <v>10</v>
      </c>
      <c r="G13" s="32" t="s">
        <v>354</v>
      </c>
      <c r="H13" s="32" t="s">
        <v>6</v>
      </c>
      <c r="I13" s="74"/>
      <c r="J13" s="32" t="s">
        <v>354</v>
      </c>
      <c r="K13" s="32">
        <v>40</v>
      </c>
      <c r="L13" s="32" t="s">
        <v>354</v>
      </c>
      <c r="M13" s="32" t="s">
        <v>6</v>
      </c>
      <c r="N13" s="32" t="s">
        <v>354</v>
      </c>
      <c r="O13" s="32" t="s">
        <v>6</v>
      </c>
      <c r="P13" s="32" t="s">
        <v>354</v>
      </c>
      <c r="Q13" s="32">
        <v>45</v>
      </c>
      <c r="R13" s="32">
        <v>45</v>
      </c>
      <c r="S13" s="32">
        <v>45</v>
      </c>
      <c r="T13" s="32"/>
      <c r="U13" s="46">
        <f t="shared" si="0"/>
        <v>39.166666666666664</v>
      </c>
      <c r="V13" s="46">
        <f t="shared" si="1"/>
        <v>31.333333333333332</v>
      </c>
      <c r="W13" s="46">
        <v>43.75</v>
      </c>
      <c r="X13" s="46">
        <f t="shared" si="2"/>
        <v>8.75</v>
      </c>
      <c r="Y13" s="47"/>
      <c r="Z13" s="47">
        <f t="shared" si="3"/>
        <v>0</v>
      </c>
      <c r="AA13" s="47"/>
      <c r="AB13" s="46">
        <f t="shared" si="4"/>
        <v>40.083333333333329</v>
      </c>
      <c r="AC13" s="40"/>
    </row>
    <row r="14" spans="1:29">
      <c r="A14" s="47">
        <v>12</v>
      </c>
      <c r="B14" s="40" t="s">
        <v>89</v>
      </c>
      <c r="C14" s="47">
        <v>15</v>
      </c>
      <c r="D14" s="47" t="s">
        <v>373</v>
      </c>
      <c r="E14" s="74"/>
      <c r="F14" s="32">
        <v>50</v>
      </c>
      <c r="G14" s="32" t="s">
        <v>354</v>
      </c>
      <c r="H14" s="32" t="s">
        <v>6</v>
      </c>
      <c r="I14" s="32">
        <v>15</v>
      </c>
      <c r="J14" s="32" t="s">
        <v>354</v>
      </c>
      <c r="K14" s="32">
        <v>25</v>
      </c>
      <c r="L14" s="32" t="s">
        <v>354</v>
      </c>
      <c r="M14" s="32" t="s">
        <v>6</v>
      </c>
      <c r="N14" s="32" t="s">
        <v>354</v>
      </c>
      <c r="O14" s="32" t="s">
        <v>6</v>
      </c>
      <c r="P14" s="32" t="s">
        <v>354</v>
      </c>
      <c r="Q14" s="32">
        <v>38</v>
      </c>
      <c r="R14" s="32">
        <v>40</v>
      </c>
      <c r="S14" s="32">
        <v>45</v>
      </c>
      <c r="T14" s="32"/>
      <c r="U14" s="46">
        <f t="shared" si="0"/>
        <v>35.5</v>
      </c>
      <c r="V14" s="46">
        <f t="shared" si="1"/>
        <v>28.400000000000002</v>
      </c>
      <c r="W14" s="46">
        <v>39.0625</v>
      </c>
      <c r="X14" s="46">
        <f t="shared" si="2"/>
        <v>7.8125</v>
      </c>
      <c r="Y14" s="47">
        <v>1</v>
      </c>
      <c r="Z14" s="46">
        <f t="shared" si="3"/>
        <v>6.666666666666667</v>
      </c>
      <c r="AA14" s="47">
        <v>1</v>
      </c>
      <c r="AB14" s="46">
        <f t="shared" si="4"/>
        <v>35.212500000000006</v>
      </c>
      <c r="AC14" s="40"/>
    </row>
    <row r="15" spans="1:29">
      <c r="A15" s="47">
        <v>13</v>
      </c>
      <c r="B15" s="40" t="s">
        <v>90</v>
      </c>
      <c r="C15" s="47">
        <v>19</v>
      </c>
      <c r="D15" s="47" t="s">
        <v>354</v>
      </c>
      <c r="E15" s="74"/>
      <c r="F15" s="32">
        <v>10</v>
      </c>
      <c r="G15" s="32" t="s">
        <v>354</v>
      </c>
      <c r="H15" s="32" t="s">
        <v>6</v>
      </c>
      <c r="I15" s="32">
        <v>10</v>
      </c>
      <c r="J15" s="32" t="s">
        <v>354</v>
      </c>
      <c r="K15" s="32">
        <v>25</v>
      </c>
      <c r="L15" s="32" t="s">
        <v>354</v>
      </c>
      <c r="M15" s="32" t="s">
        <v>6</v>
      </c>
      <c r="N15" s="32" t="s">
        <v>354</v>
      </c>
      <c r="O15" s="32" t="s">
        <v>6</v>
      </c>
      <c r="P15" s="32" t="s">
        <v>354</v>
      </c>
      <c r="Q15" s="32">
        <v>30</v>
      </c>
      <c r="R15" s="32">
        <v>45</v>
      </c>
      <c r="S15" s="32">
        <v>45</v>
      </c>
      <c r="T15" s="32"/>
      <c r="U15" s="46">
        <f t="shared" si="0"/>
        <v>27.5</v>
      </c>
      <c r="V15" s="46">
        <f t="shared" si="1"/>
        <v>22</v>
      </c>
      <c r="W15" s="46">
        <v>34.375</v>
      </c>
      <c r="X15" s="46">
        <f t="shared" si="2"/>
        <v>6.875</v>
      </c>
      <c r="Y15" s="47"/>
      <c r="Z15" s="47">
        <f t="shared" si="3"/>
        <v>0</v>
      </c>
      <c r="AA15" s="47"/>
      <c r="AB15" s="53">
        <f t="shared" si="4"/>
        <v>28.875</v>
      </c>
      <c r="AC15" s="40"/>
    </row>
    <row r="16" spans="1:29">
      <c r="A16" s="47">
        <v>14</v>
      </c>
      <c r="B16" s="40" t="s">
        <v>91</v>
      </c>
      <c r="C16" s="47">
        <v>8</v>
      </c>
      <c r="D16" s="47" t="s">
        <v>11</v>
      </c>
      <c r="E16" s="74"/>
      <c r="F16" s="32">
        <v>40</v>
      </c>
      <c r="G16" s="32" t="s">
        <v>354</v>
      </c>
      <c r="H16" s="32" t="s">
        <v>6</v>
      </c>
      <c r="I16" s="32">
        <v>42</v>
      </c>
      <c r="J16" s="32" t="s">
        <v>11</v>
      </c>
      <c r="K16" s="32">
        <v>50</v>
      </c>
      <c r="L16" s="32" t="s">
        <v>354</v>
      </c>
      <c r="M16" s="32" t="s">
        <v>6</v>
      </c>
      <c r="N16" s="32" t="s">
        <v>354</v>
      </c>
      <c r="O16" s="32" t="s">
        <v>6</v>
      </c>
      <c r="P16" s="32" t="s">
        <v>354</v>
      </c>
      <c r="Q16" s="32">
        <v>45</v>
      </c>
      <c r="R16" s="32">
        <v>37</v>
      </c>
      <c r="S16" s="32">
        <v>45</v>
      </c>
      <c r="T16" s="32"/>
      <c r="U16" s="46">
        <f t="shared" si="0"/>
        <v>43.166666666666664</v>
      </c>
      <c r="V16" s="46">
        <f t="shared" si="1"/>
        <v>34.533333333333331</v>
      </c>
      <c r="W16" s="46">
        <v>32.8125</v>
      </c>
      <c r="X16" s="46">
        <f t="shared" si="2"/>
        <v>6.5625</v>
      </c>
      <c r="Y16" s="47">
        <v>3</v>
      </c>
      <c r="Z16" s="47">
        <f t="shared" si="3"/>
        <v>20</v>
      </c>
      <c r="AA16" s="47"/>
      <c r="AB16" s="46">
        <f t="shared" si="4"/>
        <v>41.095833333333331</v>
      </c>
      <c r="AC16" s="40"/>
    </row>
    <row r="17" spans="1:29">
      <c r="A17" s="47">
        <v>15</v>
      </c>
      <c r="B17" s="40" t="s">
        <v>92</v>
      </c>
      <c r="C17" s="47">
        <v>19</v>
      </c>
      <c r="D17" s="47" t="s">
        <v>354</v>
      </c>
      <c r="E17" s="74"/>
      <c r="F17" s="32">
        <v>40</v>
      </c>
      <c r="G17" s="32" t="s">
        <v>354</v>
      </c>
      <c r="H17" s="32" t="s">
        <v>6</v>
      </c>
      <c r="I17" s="32">
        <v>20</v>
      </c>
      <c r="J17" s="32" t="s">
        <v>11</v>
      </c>
      <c r="K17" s="32">
        <v>25</v>
      </c>
      <c r="L17" s="32" t="s">
        <v>354</v>
      </c>
      <c r="M17" s="32" t="s">
        <v>6</v>
      </c>
      <c r="N17" s="32" t="s">
        <v>354</v>
      </c>
      <c r="O17" s="32" t="s">
        <v>6</v>
      </c>
      <c r="P17" s="32" t="s">
        <v>354</v>
      </c>
      <c r="Q17" s="32">
        <v>30</v>
      </c>
      <c r="R17" s="32">
        <v>42</v>
      </c>
      <c r="S17" s="32">
        <v>45</v>
      </c>
      <c r="T17" s="32"/>
      <c r="U17" s="46">
        <f t="shared" si="0"/>
        <v>33.666666666666664</v>
      </c>
      <c r="V17" s="46">
        <f t="shared" si="1"/>
        <v>26.933333333333334</v>
      </c>
      <c r="W17" s="46">
        <v>35.9375</v>
      </c>
      <c r="X17" s="46">
        <f t="shared" si="2"/>
        <v>7.1875</v>
      </c>
      <c r="Y17" s="47">
        <v>2</v>
      </c>
      <c r="Z17" s="47">
        <f t="shared" si="3"/>
        <v>13.333333333333334</v>
      </c>
      <c r="AA17" s="47"/>
      <c r="AB17" s="46">
        <f t="shared" si="4"/>
        <v>34.120833333333337</v>
      </c>
      <c r="AC17" s="40"/>
    </row>
    <row r="18" spans="1:29">
      <c r="A18" s="47">
        <v>16</v>
      </c>
      <c r="B18" s="40" t="s">
        <v>93</v>
      </c>
      <c r="C18" s="47">
        <v>14</v>
      </c>
      <c r="D18" s="47" t="s">
        <v>11</v>
      </c>
      <c r="E18" s="74"/>
      <c r="F18" s="32">
        <v>10</v>
      </c>
      <c r="G18" s="32" t="s">
        <v>354</v>
      </c>
      <c r="H18" s="32" t="s">
        <v>6</v>
      </c>
      <c r="I18" s="32">
        <v>30</v>
      </c>
      <c r="J18" s="32" t="s">
        <v>354</v>
      </c>
      <c r="K18" s="32">
        <v>50</v>
      </c>
      <c r="L18" s="32" t="s">
        <v>354</v>
      </c>
      <c r="M18" s="32" t="s">
        <v>6</v>
      </c>
      <c r="N18" s="32" t="s">
        <v>11</v>
      </c>
      <c r="O18" s="32" t="s">
        <v>6</v>
      </c>
      <c r="P18" s="32" t="s">
        <v>354</v>
      </c>
      <c r="Q18" s="32">
        <v>31</v>
      </c>
      <c r="R18" s="32">
        <v>30</v>
      </c>
      <c r="S18" s="32">
        <v>45</v>
      </c>
      <c r="T18" s="32"/>
      <c r="U18" s="46">
        <f t="shared" si="0"/>
        <v>32.666666666666664</v>
      </c>
      <c r="V18" s="46">
        <f t="shared" si="1"/>
        <v>26.133333333333333</v>
      </c>
      <c r="W18" s="46">
        <v>23.4375</v>
      </c>
      <c r="X18" s="46">
        <f t="shared" si="2"/>
        <v>4.6875</v>
      </c>
      <c r="Y18" s="47">
        <v>2</v>
      </c>
      <c r="Z18" s="47">
        <f t="shared" si="3"/>
        <v>13.333333333333334</v>
      </c>
      <c r="AA18" s="47"/>
      <c r="AB18" s="75">
        <f t="shared" si="4"/>
        <v>30.820833333333333</v>
      </c>
      <c r="AC18" s="40"/>
    </row>
    <row r="19" spans="1:29">
      <c r="A19" s="47">
        <v>17</v>
      </c>
      <c r="B19" s="40" t="s">
        <v>94</v>
      </c>
      <c r="C19" s="47">
        <v>18</v>
      </c>
      <c r="D19" s="47" t="s">
        <v>354</v>
      </c>
      <c r="E19" s="74"/>
      <c r="F19" s="32">
        <v>10</v>
      </c>
      <c r="G19" s="32" t="s">
        <v>354</v>
      </c>
      <c r="H19" s="32" t="s">
        <v>6</v>
      </c>
      <c r="I19" s="32">
        <v>10</v>
      </c>
      <c r="J19" s="32" t="s">
        <v>354</v>
      </c>
      <c r="K19" s="32"/>
      <c r="L19" s="32" t="s">
        <v>418</v>
      </c>
      <c r="M19" s="47" t="s">
        <v>371</v>
      </c>
      <c r="N19" s="32" t="s">
        <v>11</v>
      </c>
      <c r="O19" s="32" t="s">
        <v>450</v>
      </c>
      <c r="P19" s="32"/>
      <c r="Q19" s="32">
        <v>10</v>
      </c>
      <c r="R19" s="32"/>
      <c r="S19" s="32">
        <v>10</v>
      </c>
      <c r="T19" s="32"/>
      <c r="U19" s="46">
        <f t="shared" si="0"/>
        <v>10</v>
      </c>
      <c r="V19" s="46">
        <f t="shared" si="1"/>
        <v>8</v>
      </c>
      <c r="W19" s="46">
        <v>0</v>
      </c>
      <c r="X19" s="46">
        <f t="shared" si="2"/>
        <v>0</v>
      </c>
      <c r="Y19" s="47"/>
      <c r="Z19" s="47">
        <f t="shared" si="3"/>
        <v>0</v>
      </c>
      <c r="AA19" s="47"/>
      <c r="AB19" s="53">
        <f t="shared" si="4"/>
        <v>8</v>
      </c>
      <c r="AC19" s="40"/>
    </row>
    <row r="20" spans="1:29">
      <c r="A20" s="47">
        <v>18</v>
      </c>
      <c r="B20" s="40" t="s">
        <v>95</v>
      </c>
      <c r="C20" s="47">
        <v>17</v>
      </c>
      <c r="D20" s="47" t="s">
        <v>354</v>
      </c>
      <c r="E20" s="32">
        <v>50</v>
      </c>
      <c r="F20" s="32">
        <v>50</v>
      </c>
      <c r="G20" s="32" t="s">
        <v>354</v>
      </c>
      <c r="H20" s="32" t="s">
        <v>6</v>
      </c>
      <c r="I20" s="74"/>
      <c r="J20" s="32" t="s">
        <v>354</v>
      </c>
      <c r="K20" s="32">
        <v>50</v>
      </c>
      <c r="L20" s="32" t="s">
        <v>354</v>
      </c>
      <c r="M20" s="32" t="s">
        <v>6</v>
      </c>
      <c r="N20" s="32" t="s">
        <v>354</v>
      </c>
      <c r="O20" s="32" t="s">
        <v>6</v>
      </c>
      <c r="P20" s="32" t="s">
        <v>354</v>
      </c>
      <c r="Q20" s="32">
        <v>47</v>
      </c>
      <c r="R20" s="32">
        <v>50</v>
      </c>
      <c r="S20" s="32">
        <v>45</v>
      </c>
      <c r="T20" s="32"/>
      <c r="U20" s="46">
        <f t="shared" si="0"/>
        <v>48.666666666666664</v>
      </c>
      <c r="V20" s="46">
        <f t="shared" si="1"/>
        <v>38.933333333333337</v>
      </c>
      <c r="W20" s="46">
        <v>35.9375</v>
      </c>
      <c r="X20" s="46">
        <f t="shared" si="2"/>
        <v>7.1875</v>
      </c>
      <c r="Y20" s="47"/>
      <c r="Z20" s="47">
        <f t="shared" si="3"/>
        <v>0</v>
      </c>
      <c r="AA20" s="47"/>
      <c r="AB20" s="46">
        <f t="shared" si="4"/>
        <v>46.120833333333337</v>
      </c>
      <c r="AC20" s="40"/>
    </row>
    <row r="21" spans="1:29">
      <c r="A21" s="47">
        <v>19</v>
      </c>
      <c r="B21" s="40" t="s">
        <v>96</v>
      </c>
      <c r="C21" s="47">
        <v>16</v>
      </c>
      <c r="D21" s="47" t="s">
        <v>354</v>
      </c>
      <c r="E21" s="32">
        <v>50</v>
      </c>
      <c r="F21" s="32">
        <v>50</v>
      </c>
      <c r="G21" s="32" t="s">
        <v>354</v>
      </c>
      <c r="H21" s="32" t="s">
        <v>6</v>
      </c>
      <c r="I21" s="32">
        <v>48</v>
      </c>
      <c r="J21" s="32" t="s">
        <v>354</v>
      </c>
      <c r="K21" s="32">
        <v>50</v>
      </c>
      <c r="L21" s="32" t="s">
        <v>354</v>
      </c>
      <c r="M21" s="32" t="s">
        <v>6</v>
      </c>
      <c r="N21" s="32" t="s">
        <v>354</v>
      </c>
      <c r="O21" s="32" t="s">
        <v>6</v>
      </c>
      <c r="P21" s="32" t="s">
        <v>391</v>
      </c>
      <c r="Q21" s="32">
        <v>50</v>
      </c>
      <c r="R21" s="32">
        <v>50</v>
      </c>
      <c r="S21" s="74"/>
      <c r="T21" s="32"/>
      <c r="U21" s="46">
        <f t="shared" si="0"/>
        <v>49.666666666666664</v>
      </c>
      <c r="V21" s="46">
        <f t="shared" si="1"/>
        <v>39.733333333333334</v>
      </c>
      <c r="W21" s="46">
        <v>35.9375</v>
      </c>
      <c r="X21" s="46">
        <f t="shared" si="2"/>
        <v>7.1875</v>
      </c>
      <c r="Y21" s="47">
        <v>1</v>
      </c>
      <c r="Z21" s="46">
        <f t="shared" si="3"/>
        <v>6.666666666666667</v>
      </c>
      <c r="AA21" s="47"/>
      <c r="AB21" s="46">
        <f t="shared" si="4"/>
        <v>46.920833333333334</v>
      </c>
      <c r="AC21" s="40"/>
    </row>
    <row r="22" spans="1:29">
      <c r="A22" s="47">
        <v>20</v>
      </c>
      <c r="B22" s="40" t="s">
        <v>97</v>
      </c>
      <c r="C22" s="47">
        <v>7</v>
      </c>
      <c r="D22" s="47" t="s">
        <v>354</v>
      </c>
      <c r="E22" s="74"/>
      <c r="F22" s="32">
        <v>40</v>
      </c>
      <c r="G22" s="52" t="s">
        <v>11</v>
      </c>
      <c r="H22" s="32" t="s">
        <v>6</v>
      </c>
      <c r="I22" s="32">
        <v>20</v>
      </c>
      <c r="J22" s="32" t="s">
        <v>354</v>
      </c>
      <c r="K22" s="32">
        <v>25</v>
      </c>
      <c r="L22" s="32" t="s">
        <v>354</v>
      </c>
      <c r="M22" s="32" t="s">
        <v>6</v>
      </c>
      <c r="N22" s="32" t="s">
        <v>354</v>
      </c>
      <c r="O22" s="32" t="s">
        <v>6</v>
      </c>
      <c r="P22" s="32" t="s">
        <v>354</v>
      </c>
      <c r="Q22" s="32">
        <v>30</v>
      </c>
      <c r="R22" s="32">
        <v>35</v>
      </c>
      <c r="S22" s="32">
        <v>45</v>
      </c>
      <c r="T22" s="32"/>
      <c r="U22" s="46">
        <f t="shared" si="0"/>
        <v>32.5</v>
      </c>
      <c r="V22" s="46">
        <f t="shared" si="1"/>
        <v>26</v>
      </c>
      <c r="W22" s="46">
        <v>42.1875</v>
      </c>
      <c r="X22" s="46">
        <f t="shared" si="2"/>
        <v>8.4375</v>
      </c>
      <c r="Y22" s="47">
        <v>2</v>
      </c>
      <c r="Z22" s="47">
        <f t="shared" si="3"/>
        <v>13.333333333333334</v>
      </c>
      <c r="AA22" s="47"/>
      <c r="AB22" s="46">
        <f t="shared" si="4"/>
        <v>34.4375</v>
      </c>
      <c r="AC22" s="40"/>
    </row>
    <row r="23" spans="1:29">
      <c r="A23" s="47">
        <v>21</v>
      </c>
      <c r="B23" s="40" t="s">
        <v>98</v>
      </c>
      <c r="C23" s="47">
        <v>7</v>
      </c>
      <c r="D23" s="47" t="s">
        <v>354</v>
      </c>
      <c r="E23" s="32">
        <v>30</v>
      </c>
      <c r="F23" s="32">
        <v>40</v>
      </c>
      <c r="G23" s="32" t="s">
        <v>354</v>
      </c>
      <c r="H23" s="32" t="s">
        <v>6</v>
      </c>
      <c r="I23" s="74"/>
      <c r="J23" s="32" t="s">
        <v>354</v>
      </c>
      <c r="K23" s="32">
        <v>50</v>
      </c>
      <c r="L23" s="32" t="s">
        <v>354</v>
      </c>
      <c r="M23" s="32" t="s">
        <v>6</v>
      </c>
      <c r="N23" s="32" t="s">
        <v>354</v>
      </c>
      <c r="O23" s="32" t="s">
        <v>6</v>
      </c>
      <c r="P23" s="32" t="s">
        <v>354</v>
      </c>
      <c r="Q23" s="32">
        <v>40</v>
      </c>
      <c r="R23" s="32">
        <v>35</v>
      </c>
      <c r="S23" s="32">
        <v>45</v>
      </c>
      <c r="T23" s="32"/>
      <c r="U23" s="46">
        <f t="shared" si="0"/>
        <v>40</v>
      </c>
      <c r="V23" s="46">
        <f t="shared" si="1"/>
        <v>32</v>
      </c>
      <c r="W23" s="46">
        <v>42.1875</v>
      </c>
      <c r="X23" s="46">
        <f t="shared" si="2"/>
        <v>8.4375</v>
      </c>
      <c r="Y23" s="47"/>
      <c r="Z23" s="47">
        <f t="shared" si="3"/>
        <v>0</v>
      </c>
      <c r="AA23" s="47"/>
      <c r="AB23" s="46">
        <f t="shared" si="4"/>
        <v>40.4375</v>
      </c>
      <c r="AC23" s="40"/>
    </row>
    <row r="24" spans="1:29">
      <c r="A24" s="47">
        <v>22</v>
      </c>
      <c r="B24" s="40" t="s">
        <v>99</v>
      </c>
      <c r="C24" s="47">
        <v>1</v>
      </c>
      <c r="D24" s="47" t="s">
        <v>354</v>
      </c>
      <c r="E24" s="32">
        <v>35</v>
      </c>
      <c r="F24" s="32">
        <v>50</v>
      </c>
      <c r="G24" s="32" t="s">
        <v>11</v>
      </c>
      <c r="H24" s="32" t="s">
        <v>6</v>
      </c>
      <c r="I24" s="74"/>
      <c r="J24" s="32" t="s">
        <v>366</v>
      </c>
      <c r="K24" s="32">
        <v>50</v>
      </c>
      <c r="L24" s="32" t="s">
        <v>11</v>
      </c>
      <c r="M24" s="32" t="s">
        <v>6</v>
      </c>
      <c r="N24" s="32" t="s">
        <v>354</v>
      </c>
      <c r="O24" s="32" t="s">
        <v>371</v>
      </c>
      <c r="P24" s="32" t="s">
        <v>366</v>
      </c>
      <c r="Q24" s="32">
        <v>10</v>
      </c>
      <c r="R24" s="32">
        <v>38</v>
      </c>
      <c r="S24" s="32">
        <v>45</v>
      </c>
      <c r="T24" s="32"/>
      <c r="U24" s="46">
        <f t="shared" si="0"/>
        <v>38</v>
      </c>
      <c r="V24" s="46">
        <f t="shared" si="1"/>
        <v>30.400000000000002</v>
      </c>
      <c r="W24" s="46">
        <v>37.5</v>
      </c>
      <c r="X24" s="46">
        <f t="shared" si="2"/>
        <v>7.5</v>
      </c>
      <c r="Y24" s="47">
        <v>6</v>
      </c>
      <c r="Z24" s="47">
        <f t="shared" si="3"/>
        <v>40</v>
      </c>
      <c r="AA24" s="47">
        <v>2</v>
      </c>
      <c r="AB24" s="46">
        <f t="shared" si="4"/>
        <v>35.900000000000006</v>
      </c>
      <c r="AC24" s="40"/>
    </row>
    <row r="25" spans="1:29">
      <c r="A25" s="47">
        <v>23</v>
      </c>
      <c r="B25" s="40" t="s">
        <v>100</v>
      </c>
      <c r="C25" s="47">
        <v>6</v>
      </c>
      <c r="D25" s="47" t="s">
        <v>373</v>
      </c>
      <c r="E25" s="32">
        <v>10</v>
      </c>
      <c r="F25" s="32">
        <v>10</v>
      </c>
      <c r="G25" s="32" t="s">
        <v>354</v>
      </c>
      <c r="H25" s="32" t="s">
        <v>6</v>
      </c>
      <c r="I25" s="74"/>
      <c r="J25" s="32" t="s">
        <v>354</v>
      </c>
      <c r="K25" s="32">
        <v>10</v>
      </c>
      <c r="L25" s="32" t="s">
        <v>11</v>
      </c>
      <c r="M25" s="47" t="s">
        <v>371</v>
      </c>
      <c r="N25" s="32" t="s">
        <v>11</v>
      </c>
      <c r="O25" s="32" t="s">
        <v>449</v>
      </c>
      <c r="P25" s="32" t="s">
        <v>11</v>
      </c>
      <c r="Q25" s="32">
        <v>10</v>
      </c>
      <c r="R25" s="32"/>
      <c r="S25" s="32">
        <v>10</v>
      </c>
      <c r="T25" s="32"/>
      <c r="U25" s="46">
        <f t="shared" si="0"/>
        <v>10</v>
      </c>
      <c r="V25" s="46">
        <f t="shared" si="1"/>
        <v>8</v>
      </c>
      <c r="W25" s="46">
        <v>0</v>
      </c>
      <c r="X25" s="46">
        <f t="shared" si="2"/>
        <v>0</v>
      </c>
      <c r="Y25" s="47">
        <v>10</v>
      </c>
      <c r="Z25" s="47">
        <f t="shared" si="3"/>
        <v>66.666666666666657</v>
      </c>
      <c r="AA25" s="47"/>
      <c r="AB25" s="53">
        <f t="shared" si="4"/>
        <v>8</v>
      </c>
      <c r="AC25" s="40"/>
    </row>
    <row r="26" spans="1:29">
      <c r="A26" s="47">
        <v>24</v>
      </c>
      <c r="B26" s="40" t="s">
        <v>101</v>
      </c>
      <c r="C26" s="47">
        <v>11</v>
      </c>
      <c r="D26" s="47" t="s">
        <v>11</v>
      </c>
      <c r="E26" s="32">
        <v>10</v>
      </c>
      <c r="F26" s="32">
        <v>10</v>
      </c>
      <c r="G26" s="32" t="s">
        <v>11</v>
      </c>
      <c r="H26" s="32" t="s">
        <v>6</v>
      </c>
      <c r="I26" s="74"/>
      <c r="J26" s="32" t="s">
        <v>354</v>
      </c>
      <c r="K26" s="32">
        <v>50</v>
      </c>
      <c r="L26" s="32" t="s">
        <v>354</v>
      </c>
      <c r="M26" s="32" t="s">
        <v>6</v>
      </c>
      <c r="N26" s="32" t="s">
        <v>354</v>
      </c>
      <c r="O26" s="32" t="s">
        <v>6</v>
      </c>
      <c r="P26" s="32" t="s">
        <v>391</v>
      </c>
      <c r="Q26" s="32">
        <v>10</v>
      </c>
      <c r="R26" s="32">
        <v>40</v>
      </c>
      <c r="S26" s="32">
        <v>45</v>
      </c>
      <c r="T26" s="32"/>
      <c r="U26" s="46">
        <f t="shared" si="0"/>
        <v>27.5</v>
      </c>
      <c r="V26" s="46">
        <f t="shared" si="1"/>
        <v>22</v>
      </c>
      <c r="W26" s="46">
        <v>31.25</v>
      </c>
      <c r="X26" s="46">
        <f t="shared" si="2"/>
        <v>6.25</v>
      </c>
      <c r="Y26" s="47">
        <v>4</v>
      </c>
      <c r="Z26" s="47">
        <f t="shared" si="3"/>
        <v>26.666666666666668</v>
      </c>
      <c r="AA26" s="47"/>
      <c r="AB26" s="53">
        <f t="shared" si="4"/>
        <v>28.25</v>
      </c>
      <c r="AC26" s="40"/>
    </row>
    <row r="27" spans="1:29">
      <c r="A27" s="47">
        <v>25</v>
      </c>
      <c r="B27" s="40" t="s">
        <v>102</v>
      </c>
      <c r="C27" s="47">
        <v>24</v>
      </c>
      <c r="D27" s="47" t="s">
        <v>11</v>
      </c>
      <c r="E27" s="74"/>
      <c r="F27" s="32">
        <v>40</v>
      </c>
      <c r="G27" s="32" t="s">
        <v>354</v>
      </c>
      <c r="H27" s="32" t="s">
        <v>6</v>
      </c>
      <c r="I27" s="32">
        <v>43</v>
      </c>
      <c r="J27" s="32" t="s">
        <v>354</v>
      </c>
      <c r="K27" s="32">
        <v>50</v>
      </c>
      <c r="L27" s="32" t="s">
        <v>354</v>
      </c>
      <c r="M27" s="32" t="s">
        <v>6</v>
      </c>
      <c r="N27" s="32" t="s">
        <v>354</v>
      </c>
      <c r="O27" s="32" t="s">
        <v>6</v>
      </c>
      <c r="P27" s="32" t="s">
        <v>11</v>
      </c>
      <c r="Q27" s="32">
        <v>10</v>
      </c>
      <c r="R27" s="32"/>
      <c r="S27" s="32">
        <v>10</v>
      </c>
      <c r="T27" s="32"/>
      <c r="U27" s="46">
        <f t="shared" si="0"/>
        <v>30.6</v>
      </c>
      <c r="V27" s="46">
        <f t="shared" si="1"/>
        <v>24.480000000000004</v>
      </c>
      <c r="W27" s="46">
        <v>40.625</v>
      </c>
      <c r="X27" s="46">
        <f t="shared" si="2"/>
        <v>8.125</v>
      </c>
      <c r="Y27" s="47">
        <v>3</v>
      </c>
      <c r="Z27" s="47">
        <f t="shared" si="3"/>
        <v>20</v>
      </c>
      <c r="AA27" s="47"/>
      <c r="AB27" s="75">
        <f t="shared" si="4"/>
        <v>32.605000000000004</v>
      </c>
      <c r="AC27" s="40"/>
    </row>
    <row r="28" spans="1:29">
      <c r="A28" s="47">
        <v>26</v>
      </c>
      <c r="B28" s="40" t="s">
        <v>103</v>
      </c>
      <c r="C28" s="47">
        <v>13</v>
      </c>
      <c r="D28" s="47" t="s">
        <v>354</v>
      </c>
      <c r="E28" s="74"/>
      <c r="F28" s="32">
        <v>45</v>
      </c>
      <c r="G28" s="32" t="s">
        <v>354</v>
      </c>
      <c r="H28" s="32" t="s">
        <v>6</v>
      </c>
      <c r="I28" s="32">
        <v>30</v>
      </c>
      <c r="J28" s="32" t="s">
        <v>354</v>
      </c>
      <c r="K28" s="32">
        <v>25</v>
      </c>
      <c r="L28" s="32" t="s">
        <v>354</v>
      </c>
      <c r="M28" s="32" t="s">
        <v>6</v>
      </c>
      <c r="N28" s="32" t="s">
        <v>354</v>
      </c>
      <c r="O28" s="32" t="s">
        <v>6</v>
      </c>
      <c r="P28" s="32" t="s">
        <v>354</v>
      </c>
      <c r="Q28" s="32">
        <v>15</v>
      </c>
      <c r="R28" s="32">
        <v>30</v>
      </c>
      <c r="S28" s="32">
        <v>45</v>
      </c>
      <c r="T28" s="32"/>
      <c r="U28" s="46">
        <f t="shared" si="0"/>
        <v>31.666666666666668</v>
      </c>
      <c r="V28" s="46">
        <f t="shared" si="1"/>
        <v>25.333333333333336</v>
      </c>
      <c r="W28" s="46">
        <v>39.0625</v>
      </c>
      <c r="X28" s="46">
        <f t="shared" si="2"/>
        <v>7.8125</v>
      </c>
      <c r="Y28" s="47"/>
      <c r="Z28" s="47">
        <f t="shared" si="3"/>
        <v>0</v>
      </c>
      <c r="AA28" s="47"/>
      <c r="AB28" s="46">
        <f t="shared" si="4"/>
        <v>33.145833333333336</v>
      </c>
      <c r="AC28" s="40"/>
    </row>
    <row r="29" spans="1:29">
      <c r="A29" s="47">
        <v>27</v>
      </c>
      <c r="B29" s="40" t="s">
        <v>104</v>
      </c>
      <c r="C29" s="47">
        <v>21</v>
      </c>
      <c r="D29" s="47" t="s">
        <v>354</v>
      </c>
      <c r="E29" s="74"/>
      <c r="F29" s="32">
        <v>40</v>
      </c>
      <c r="G29" s="32" t="s">
        <v>6</v>
      </c>
      <c r="H29" s="32" t="s">
        <v>6</v>
      </c>
      <c r="I29" s="32">
        <v>25</v>
      </c>
      <c r="J29" s="32" t="s">
        <v>354</v>
      </c>
      <c r="K29" s="32">
        <v>50</v>
      </c>
      <c r="L29" s="32" t="s">
        <v>354</v>
      </c>
      <c r="M29" s="32" t="s">
        <v>6</v>
      </c>
      <c r="N29" s="32" t="s">
        <v>354</v>
      </c>
      <c r="O29" s="32" t="s">
        <v>6</v>
      </c>
      <c r="P29" s="32" t="s">
        <v>354</v>
      </c>
      <c r="Q29" s="32">
        <v>28</v>
      </c>
      <c r="R29" s="32">
        <v>30</v>
      </c>
      <c r="S29" s="32">
        <v>45</v>
      </c>
      <c r="T29" s="32"/>
      <c r="U29" s="46">
        <f t="shared" si="0"/>
        <v>36.333333333333336</v>
      </c>
      <c r="V29" s="46">
        <f t="shared" si="1"/>
        <v>29.06666666666667</v>
      </c>
      <c r="W29" s="46">
        <v>35.9375</v>
      </c>
      <c r="X29" s="46">
        <f t="shared" si="2"/>
        <v>7.1875</v>
      </c>
      <c r="Y29" s="47"/>
      <c r="Z29" s="47">
        <f t="shared" si="3"/>
        <v>0</v>
      </c>
      <c r="AA29" s="47"/>
      <c r="AB29" s="46">
        <f t="shared" si="4"/>
        <v>36.25416666666667</v>
      </c>
      <c r="AC29" s="40"/>
    </row>
    <row r="30" spans="1:29">
      <c r="A30" s="47">
        <v>28</v>
      </c>
      <c r="B30" s="40" t="s">
        <v>105</v>
      </c>
      <c r="C30" s="47">
        <v>5</v>
      </c>
      <c r="D30" s="47" t="s">
        <v>11</v>
      </c>
      <c r="E30" s="74"/>
      <c r="F30" s="32">
        <v>10</v>
      </c>
      <c r="G30" s="32" t="s">
        <v>354</v>
      </c>
      <c r="H30" s="32" t="s">
        <v>6</v>
      </c>
      <c r="I30" s="32">
        <v>20</v>
      </c>
      <c r="J30" s="32" t="s">
        <v>354</v>
      </c>
      <c r="K30" s="32">
        <v>40</v>
      </c>
      <c r="L30" s="32" t="s">
        <v>354</v>
      </c>
      <c r="M30" s="32" t="s">
        <v>6</v>
      </c>
      <c r="N30" s="32" t="s">
        <v>11</v>
      </c>
      <c r="O30" s="32" t="s">
        <v>6</v>
      </c>
      <c r="P30" s="32" t="s">
        <v>354</v>
      </c>
      <c r="Q30" s="32">
        <v>25</v>
      </c>
      <c r="R30" s="32">
        <v>30</v>
      </c>
      <c r="S30" s="32">
        <v>45</v>
      </c>
      <c r="T30" s="32"/>
      <c r="U30" s="46">
        <f t="shared" si="0"/>
        <v>28.333333333333332</v>
      </c>
      <c r="V30" s="46">
        <f t="shared" si="1"/>
        <v>22.666666666666668</v>
      </c>
      <c r="W30" s="46">
        <v>20.3125</v>
      </c>
      <c r="X30" s="46">
        <f t="shared" si="2"/>
        <v>4.0625</v>
      </c>
      <c r="Y30" s="47">
        <v>2</v>
      </c>
      <c r="Z30" s="47">
        <f t="shared" si="3"/>
        <v>13.333333333333334</v>
      </c>
      <c r="AA30" s="47"/>
      <c r="AB30" s="53">
        <f t="shared" si="4"/>
        <v>26.729166666666668</v>
      </c>
      <c r="AC30" s="40"/>
    </row>
    <row r="31" spans="1:29">
      <c r="A31" s="47">
        <v>29</v>
      </c>
      <c r="B31" s="40" t="s">
        <v>106</v>
      </c>
      <c r="C31" s="47">
        <v>21</v>
      </c>
      <c r="D31" s="47" t="s">
        <v>354</v>
      </c>
      <c r="E31" s="32">
        <v>45</v>
      </c>
      <c r="F31" s="74"/>
      <c r="G31" s="32" t="s">
        <v>11</v>
      </c>
      <c r="H31" s="32" t="s">
        <v>6</v>
      </c>
      <c r="I31" s="32">
        <v>42</v>
      </c>
      <c r="J31" s="32" t="s">
        <v>354</v>
      </c>
      <c r="K31" s="32">
        <v>50</v>
      </c>
      <c r="L31" s="32" t="s">
        <v>354</v>
      </c>
      <c r="M31" s="32" t="s">
        <v>6</v>
      </c>
      <c r="N31" s="32" t="s">
        <v>354</v>
      </c>
      <c r="O31" s="32" t="s">
        <v>6</v>
      </c>
      <c r="P31" s="32" t="s">
        <v>354</v>
      </c>
      <c r="Q31" s="32">
        <v>44</v>
      </c>
      <c r="R31" s="32">
        <v>40</v>
      </c>
      <c r="S31" s="32">
        <v>45</v>
      </c>
      <c r="T31" s="32"/>
      <c r="U31" s="46">
        <f t="shared" si="0"/>
        <v>44.333333333333336</v>
      </c>
      <c r="V31" s="46">
        <f t="shared" si="1"/>
        <v>35.466666666666669</v>
      </c>
      <c r="W31" s="46">
        <v>35.9375</v>
      </c>
      <c r="X31" s="46">
        <f t="shared" si="2"/>
        <v>7.1875</v>
      </c>
      <c r="Y31" s="47">
        <v>2</v>
      </c>
      <c r="Z31" s="47">
        <f t="shared" si="3"/>
        <v>13.333333333333334</v>
      </c>
      <c r="AA31" s="47"/>
      <c r="AB31" s="46">
        <f t="shared" si="4"/>
        <v>42.654166666666669</v>
      </c>
      <c r="AC31" s="40"/>
    </row>
    <row r="32" spans="1:29">
      <c r="A32" s="47">
        <v>30</v>
      </c>
      <c r="B32" s="40" t="s">
        <v>107</v>
      </c>
      <c r="C32" s="47">
        <v>20</v>
      </c>
      <c r="D32" s="47" t="s">
        <v>354</v>
      </c>
      <c r="E32" s="74"/>
      <c r="F32" s="32">
        <v>40</v>
      </c>
      <c r="G32" s="32" t="s">
        <v>354</v>
      </c>
      <c r="H32" s="32" t="s">
        <v>6</v>
      </c>
      <c r="I32" s="32">
        <v>20</v>
      </c>
      <c r="J32" s="32" t="s">
        <v>411</v>
      </c>
      <c r="K32" s="32">
        <v>50</v>
      </c>
      <c r="L32" s="32" t="s">
        <v>354</v>
      </c>
      <c r="M32" s="32" t="s">
        <v>407</v>
      </c>
      <c r="N32" s="32" t="s">
        <v>366</v>
      </c>
      <c r="O32" s="32" t="s">
        <v>6</v>
      </c>
      <c r="P32" s="32" t="s">
        <v>406</v>
      </c>
      <c r="Q32" s="32">
        <v>35</v>
      </c>
      <c r="R32" s="32">
        <v>40</v>
      </c>
      <c r="S32" s="32">
        <v>35</v>
      </c>
      <c r="T32" s="32"/>
      <c r="U32" s="46">
        <f t="shared" si="0"/>
        <v>36.666666666666664</v>
      </c>
      <c r="V32" s="46">
        <f t="shared" si="1"/>
        <v>29.333333333333332</v>
      </c>
      <c r="W32" s="46">
        <v>31.25</v>
      </c>
      <c r="X32" s="46">
        <f t="shared" si="2"/>
        <v>6.25</v>
      </c>
      <c r="Y32" s="47">
        <v>1</v>
      </c>
      <c r="Z32" s="46">
        <f t="shared" si="3"/>
        <v>6.666666666666667</v>
      </c>
      <c r="AA32" s="47">
        <v>4</v>
      </c>
      <c r="AB32" s="46">
        <f t="shared" si="4"/>
        <v>31.583333333333329</v>
      </c>
      <c r="AC32" s="40"/>
    </row>
    <row r="33" spans="1:29">
      <c r="A33" s="47">
        <v>31</v>
      </c>
      <c r="B33" s="40" t="s">
        <v>108</v>
      </c>
      <c r="C33" s="47">
        <v>36</v>
      </c>
      <c r="D33" s="47" t="s">
        <v>11</v>
      </c>
      <c r="E33" s="74"/>
      <c r="F33" s="32">
        <v>10</v>
      </c>
      <c r="G33" s="32" t="s">
        <v>354</v>
      </c>
      <c r="H33" s="32" t="s">
        <v>6</v>
      </c>
      <c r="I33" s="32">
        <v>10</v>
      </c>
      <c r="J33" s="32" t="s">
        <v>366</v>
      </c>
      <c r="K33" s="32">
        <v>10</v>
      </c>
      <c r="L33" s="32" t="s">
        <v>354</v>
      </c>
      <c r="M33" s="32" t="s">
        <v>6</v>
      </c>
      <c r="N33" s="32" t="s">
        <v>354</v>
      </c>
      <c r="O33" s="32" t="s">
        <v>6</v>
      </c>
      <c r="P33" s="32" t="s">
        <v>354</v>
      </c>
      <c r="Q33" s="32">
        <v>10</v>
      </c>
      <c r="R33" s="32">
        <v>30</v>
      </c>
      <c r="S33" s="32">
        <v>45</v>
      </c>
      <c r="T33" s="32"/>
      <c r="U33" s="46">
        <f t="shared" si="0"/>
        <v>19.166666666666668</v>
      </c>
      <c r="V33" s="46">
        <f t="shared" si="1"/>
        <v>15.333333333333336</v>
      </c>
      <c r="W33" s="46">
        <v>39.0625</v>
      </c>
      <c r="X33" s="46">
        <f t="shared" si="2"/>
        <v>7.8125</v>
      </c>
      <c r="Y33" s="47">
        <v>1</v>
      </c>
      <c r="Z33" s="46">
        <f t="shared" si="3"/>
        <v>6.666666666666667</v>
      </c>
      <c r="AA33" s="47">
        <v>1</v>
      </c>
      <c r="AB33" s="53">
        <f t="shared" si="4"/>
        <v>22.145833333333336</v>
      </c>
      <c r="AC33" s="40"/>
    </row>
    <row r="34" spans="1:29">
      <c r="A34" s="47">
        <v>32</v>
      </c>
      <c r="B34" s="40" t="s">
        <v>109</v>
      </c>
      <c r="C34" s="47">
        <v>3</v>
      </c>
      <c r="D34" s="47" t="s">
        <v>11</v>
      </c>
      <c r="E34" s="74"/>
      <c r="F34" s="32">
        <v>10</v>
      </c>
      <c r="G34" s="32" t="s">
        <v>11</v>
      </c>
      <c r="H34" s="32" t="s">
        <v>6</v>
      </c>
      <c r="I34" s="32">
        <v>10</v>
      </c>
      <c r="J34" s="32" t="s">
        <v>366</v>
      </c>
      <c r="K34" s="32">
        <v>10</v>
      </c>
      <c r="L34" s="32" t="s">
        <v>354</v>
      </c>
      <c r="M34" s="32" t="s">
        <v>6</v>
      </c>
      <c r="N34" s="32" t="s">
        <v>409</v>
      </c>
      <c r="O34" s="32" t="s">
        <v>451</v>
      </c>
      <c r="P34" s="32" t="s">
        <v>366</v>
      </c>
      <c r="Q34" s="32">
        <v>10</v>
      </c>
      <c r="R34" s="32">
        <v>30</v>
      </c>
      <c r="S34" s="32">
        <v>40</v>
      </c>
      <c r="T34" s="32"/>
      <c r="U34" s="46">
        <f t="shared" si="0"/>
        <v>18.333333333333332</v>
      </c>
      <c r="V34" s="46">
        <f t="shared" si="1"/>
        <v>14.666666666666666</v>
      </c>
      <c r="W34" s="46">
        <v>48.4375</v>
      </c>
      <c r="X34" s="46">
        <f t="shared" si="2"/>
        <v>9.6875</v>
      </c>
      <c r="Y34" s="47">
        <v>4</v>
      </c>
      <c r="Z34" s="47">
        <f t="shared" si="3"/>
        <v>26.666666666666668</v>
      </c>
      <c r="AA34" s="47">
        <v>3</v>
      </c>
      <c r="AB34" s="53">
        <f t="shared" si="4"/>
        <v>21.354166666666664</v>
      </c>
      <c r="AC34" s="40"/>
    </row>
    <row r="35" spans="1:29">
      <c r="A35" s="47">
        <v>33</v>
      </c>
      <c r="B35" s="40" t="s">
        <v>111</v>
      </c>
      <c r="C35" s="47">
        <v>10</v>
      </c>
      <c r="D35" s="47" t="s">
        <v>354</v>
      </c>
      <c r="E35" s="32">
        <v>35</v>
      </c>
      <c r="F35" s="32">
        <v>40</v>
      </c>
      <c r="G35" s="32" t="s">
        <v>354</v>
      </c>
      <c r="H35" s="32" t="s">
        <v>6</v>
      </c>
      <c r="I35" s="74"/>
      <c r="J35" s="32" t="s">
        <v>354</v>
      </c>
      <c r="K35" s="32">
        <v>35</v>
      </c>
      <c r="L35" s="32" t="s">
        <v>354</v>
      </c>
      <c r="M35" s="32" t="s">
        <v>6</v>
      </c>
      <c r="N35" s="32" t="s">
        <v>354</v>
      </c>
      <c r="O35" s="32" t="s">
        <v>6</v>
      </c>
      <c r="P35" s="32" t="s">
        <v>354</v>
      </c>
      <c r="Q35" s="32">
        <v>35</v>
      </c>
      <c r="R35" s="32">
        <v>40</v>
      </c>
      <c r="S35" s="32">
        <v>45</v>
      </c>
      <c r="T35" s="32"/>
      <c r="U35" s="46">
        <f t="shared" si="0"/>
        <v>38.333333333333336</v>
      </c>
      <c r="V35" s="46">
        <f t="shared" si="1"/>
        <v>30.666666666666671</v>
      </c>
      <c r="W35" s="46">
        <v>40.625</v>
      </c>
      <c r="X35" s="46">
        <f t="shared" si="2"/>
        <v>8.125</v>
      </c>
      <c r="Y35" s="47"/>
      <c r="Z35" s="47">
        <f t="shared" si="3"/>
        <v>0</v>
      </c>
      <c r="AA35" s="47"/>
      <c r="AB35" s="46">
        <f t="shared" si="4"/>
        <v>38.791666666666671</v>
      </c>
      <c r="AC35" s="40"/>
    </row>
    <row r="36" spans="1:29">
      <c r="A36" s="47">
        <v>34</v>
      </c>
      <c r="B36" s="40" t="s">
        <v>112</v>
      </c>
      <c r="C36" s="47">
        <v>23</v>
      </c>
      <c r="D36" s="47" t="s">
        <v>354</v>
      </c>
      <c r="E36" s="32">
        <v>10</v>
      </c>
      <c r="F36" s="32">
        <v>10</v>
      </c>
      <c r="G36" s="32" t="s">
        <v>354</v>
      </c>
      <c r="H36" s="32" t="s">
        <v>6</v>
      </c>
      <c r="I36" s="74"/>
      <c r="J36" s="32" t="s">
        <v>354</v>
      </c>
      <c r="K36" s="32">
        <v>25</v>
      </c>
      <c r="L36" s="32" t="s">
        <v>11</v>
      </c>
      <c r="M36" s="32" t="s">
        <v>6</v>
      </c>
      <c r="N36" s="32" t="s">
        <v>354</v>
      </c>
      <c r="O36" s="32" t="s">
        <v>6</v>
      </c>
      <c r="P36" s="32" t="s">
        <v>354</v>
      </c>
      <c r="Q36" s="32">
        <v>20</v>
      </c>
      <c r="R36" s="32">
        <v>40</v>
      </c>
      <c r="S36" s="32">
        <v>45</v>
      </c>
      <c r="T36" s="32"/>
      <c r="U36" s="46">
        <f t="shared" si="0"/>
        <v>25</v>
      </c>
      <c r="V36" s="46">
        <f t="shared" si="1"/>
        <v>20</v>
      </c>
      <c r="W36" s="46">
        <v>40.625</v>
      </c>
      <c r="X36" s="46">
        <f t="shared" si="2"/>
        <v>8.125</v>
      </c>
      <c r="Y36" s="47">
        <v>2</v>
      </c>
      <c r="Z36" s="47">
        <f t="shared" si="3"/>
        <v>13.333333333333334</v>
      </c>
      <c r="AA36" s="47"/>
      <c r="AB36" s="53">
        <f t="shared" si="4"/>
        <v>28.125</v>
      </c>
      <c r="AC36" s="40"/>
    </row>
    <row r="37" spans="1:29">
      <c r="A37" s="47">
        <v>35</v>
      </c>
      <c r="B37" s="40" t="s">
        <v>113</v>
      </c>
      <c r="C37" s="47">
        <v>9</v>
      </c>
      <c r="D37" s="47" t="s">
        <v>373</v>
      </c>
      <c r="E37" s="74"/>
      <c r="F37" s="32">
        <v>10</v>
      </c>
      <c r="G37" s="32" t="s">
        <v>354</v>
      </c>
      <c r="H37" s="32" t="s">
        <v>6</v>
      </c>
      <c r="I37" s="32">
        <v>30</v>
      </c>
      <c r="J37" s="32" t="s">
        <v>354</v>
      </c>
      <c r="K37" s="32">
        <v>10</v>
      </c>
      <c r="L37" s="32" t="s">
        <v>354</v>
      </c>
      <c r="M37" s="32" t="s">
        <v>6</v>
      </c>
      <c r="N37" s="32" t="s">
        <v>354</v>
      </c>
      <c r="O37" s="32" t="s">
        <v>6</v>
      </c>
      <c r="P37" s="32" t="s">
        <v>354</v>
      </c>
      <c r="Q37" s="32">
        <v>10</v>
      </c>
      <c r="R37" s="32">
        <v>30</v>
      </c>
      <c r="S37" s="32">
        <v>45</v>
      </c>
      <c r="T37" s="32"/>
      <c r="U37" s="46">
        <f t="shared" si="0"/>
        <v>22.5</v>
      </c>
      <c r="V37" s="46">
        <f t="shared" si="1"/>
        <v>18</v>
      </c>
      <c r="W37" s="46">
        <v>39.0625</v>
      </c>
      <c r="X37" s="46">
        <f t="shared" si="2"/>
        <v>7.8125</v>
      </c>
      <c r="Y37" s="47">
        <v>1</v>
      </c>
      <c r="Z37" s="47">
        <f t="shared" si="3"/>
        <v>6.666666666666667</v>
      </c>
      <c r="AA37" s="47"/>
      <c r="AB37" s="53">
        <f t="shared" si="4"/>
        <v>25.8125</v>
      </c>
      <c r="AC37" s="40"/>
    </row>
    <row r="38" spans="1:29">
      <c r="A38" s="47">
        <v>36</v>
      </c>
      <c r="B38" s="40" t="s">
        <v>114</v>
      </c>
      <c r="C38" s="47">
        <v>22</v>
      </c>
      <c r="D38" s="47" t="s">
        <v>354</v>
      </c>
      <c r="E38" s="32">
        <v>50</v>
      </c>
      <c r="F38" s="32">
        <v>50</v>
      </c>
      <c r="G38" s="32" t="s">
        <v>354</v>
      </c>
      <c r="H38" s="32" t="s">
        <v>6</v>
      </c>
      <c r="I38" s="74"/>
      <c r="J38" s="32" t="s">
        <v>354</v>
      </c>
      <c r="K38" s="32">
        <v>40</v>
      </c>
      <c r="L38" s="32" t="s">
        <v>354</v>
      </c>
      <c r="M38" s="32" t="s">
        <v>6</v>
      </c>
      <c r="N38" s="32" t="s">
        <v>354</v>
      </c>
      <c r="O38" s="32" t="s">
        <v>6</v>
      </c>
      <c r="P38" s="32" t="s">
        <v>354</v>
      </c>
      <c r="Q38" s="32">
        <v>42</v>
      </c>
      <c r="R38" s="32">
        <v>45</v>
      </c>
      <c r="S38" s="32">
        <v>45</v>
      </c>
      <c r="T38" s="32"/>
      <c r="U38" s="46">
        <f t="shared" si="0"/>
        <v>45.333333333333336</v>
      </c>
      <c r="V38" s="46">
        <f t="shared" si="1"/>
        <v>36.266666666666673</v>
      </c>
      <c r="W38" s="46">
        <v>43.75</v>
      </c>
      <c r="X38" s="46">
        <f t="shared" si="2"/>
        <v>8.75</v>
      </c>
      <c r="Y38" s="47"/>
      <c r="Z38" s="47">
        <f t="shared" si="3"/>
        <v>0</v>
      </c>
      <c r="AA38" s="47"/>
      <c r="AB38" s="46">
        <f t="shared" si="4"/>
        <v>45.016666666666673</v>
      </c>
      <c r="AC38" s="40"/>
    </row>
    <row r="39" spans="1:29">
      <c r="A39" s="47">
        <v>37</v>
      </c>
      <c r="B39" s="40" t="s">
        <v>115</v>
      </c>
      <c r="C39" s="47">
        <v>12</v>
      </c>
      <c r="D39" s="47" t="s">
        <v>354</v>
      </c>
      <c r="E39" s="74"/>
      <c r="F39" s="32">
        <v>30</v>
      </c>
      <c r="G39" s="32" t="s">
        <v>354</v>
      </c>
      <c r="H39" s="32" t="s">
        <v>6</v>
      </c>
      <c r="I39" s="32">
        <v>30</v>
      </c>
      <c r="J39" s="32" t="s">
        <v>354</v>
      </c>
      <c r="K39" s="32">
        <v>25</v>
      </c>
      <c r="L39" s="32" t="s">
        <v>354</v>
      </c>
      <c r="M39" s="47" t="s">
        <v>371</v>
      </c>
      <c r="N39" s="32" t="s">
        <v>354</v>
      </c>
      <c r="O39" s="32" t="s">
        <v>6</v>
      </c>
      <c r="P39" s="32" t="s">
        <v>354</v>
      </c>
      <c r="Q39" s="32">
        <v>35</v>
      </c>
      <c r="R39" s="32">
        <v>35</v>
      </c>
      <c r="S39" s="32">
        <v>45</v>
      </c>
      <c r="T39" s="32"/>
      <c r="U39" s="46">
        <f t="shared" si="0"/>
        <v>33.333333333333336</v>
      </c>
      <c r="V39" s="46">
        <f t="shared" si="1"/>
        <v>26.666666666666671</v>
      </c>
      <c r="W39" s="46">
        <v>0</v>
      </c>
      <c r="X39" s="46">
        <f t="shared" si="2"/>
        <v>0</v>
      </c>
      <c r="Y39" s="47">
        <v>2</v>
      </c>
      <c r="Z39" s="47">
        <f t="shared" si="3"/>
        <v>13.333333333333334</v>
      </c>
      <c r="AA39" s="47"/>
      <c r="AB39" s="53">
        <f t="shared" si="4"/>
        <v>26.666666666666671</v>
      </c>
      <c r="AC39" s="40"/>
    </row>
    <row r="40" spans="1:29">
      <c r="A40" s="47">
        <v>38</v>
      </c>
      <c r="B40" s="40" t="s">
        <v>116</v>
      </c>
      <c r="C40" s="47">
        <v>15</v>
      </c>
      <c r="D40" s="47" t="s">
        <v>354</v>
      </c>
      <c r="E40" s="32">
        <v>45</v>
      </c>
      <c r="F40" s="32">
        <v>50</v>
      </c>
      <c r="G40" s="32" t="s">
        <v>391</v>
      </c>
      <c r="H40" s="32" t="s">
        <v>6</v>
      </c>
      <c r="I40" s="32">
        <v>20</v>
      </c>
      <c r="J40" s="32" t="s">
        <v>354</v>
      </c>
      <c r="K40" s="32">
        <v>50</v>
      </c>
      <c r="L40" s="32" t="s">
        <v>354</v>
      </c>
      <c r="M40" s="32" t="s">
        <v>6</v>
      </c>
      <c r="N40" s="32" t="s">
        <v>354</v>
      </c>
      <c r="O40" s="32" t="s">
        <v>6</v>
      </c>
      <c r="P40" s="32" t="s">
        <v>354</v>
      </c>
      <c r="Q40" s="74"/>
      <c r="R40" s="32">
        <v>45</v>
      </c>
      <c r="S40" s="32">
        <v>45</v>
      </c>
      <c r="T40" s="32"/>
      <c r="U40" s="46">
        <f t="shared" si="0"/>
        <v>42.5</v>
      </c>
      <c r="V40" s="46">
        <f t="shared" si="1"/>
        <v>34</v>
      </c>
      <c r="W40" s="46">
        <v>39.0625</v>
      </c>
      <c r="X40" s="46">
        <f t="shared" si="2"/>
        <v>7.8125</v>
      </c>
      <c r="Y40" s="47">
        <v>1</v>
      </c>
      <c r="Z40" s="46">
        <f t="shared" si="3"/>
        <v>6.666666666666667</v>
      </c>
      <c r="AA40" s="47"/>
      <c r="AB40" s="46">
        <f t="shared" si="4"/>
        <v>41.8125</v>
      </c>
      <c r="AC40" s="40"/>
    </row>
    <row r="41" spans="1:29">
      <c r="Q41" s="11" t="s">
        <v>117</v>
      </c>
    </row>
    <row r="42" spans="1:29">
      <c r="A42">
        <v>1</v>
      </c>
      <c r="B42" t="s">
        <v>374</v>
      </c>
    </row>
    <row r="43" spans="1:29">
      <c r="A43">
        <v>2</v>
      </c>
      <c r="B43" t="s">
        <v>400</v>
      </c>
      <c r="AB43" s="27">
        <f>AVERAGE(AB3:AB42)</f>
        <v>33.613289473684212</v>
      </c>
    </row>
    <row r="44" spans="1:29">
      <c r="A44">
        <v>3</v>
      </c>
      <c r="B44" t="s">
        <v>417</v>
      </c>
    </row>
    <row r="45" spans="1:29">
      <c r="A45">
        <v>4</v>
      </c>
      <c r="B45" t="s">
        <v>419</v>
      </c>
    </row>
    <row r="46" spans="1:29">
      <c r="A46">
        <v>5</v>
      </c>
      <c r="B46" t="s">
        <v>463</v>
      </c>
    </row>
    <row r="47" spans="1:29">
      <c r="A47">
        <v>6</v>
      </c>
      <c r="B47" t="s">
        <v>464</v>
      </c>
    </row>
    <row r="48" spans="1:29">
      <c r="A48">
        <v>7</v>
      </c>
      <c r="B48" t="s">
        <v>465</v>
      </c>
    </row>
  </sheetData>
  <pageMargins left="0.70866141732283472" right="0.70866141732283472" top="0.74803149606299213" bottom="0.74803149606299213" header="0.31496062992125984" footer="0.31496062992125984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>
      <selection activeCell="L10" sqref="L10"/>
    </sheetView>
  </sheetViews>
  <sheetFormatPr baseColWidth="10" defaultRowHeight="12"/>
  <cols>
    <col min="1" max="1" width="5.42578125" style="4" customWidth="1"/>
    <col min="2" max="2" width="32.5703125" style="4" customWidth="1"/>
    <col min="3" max="3" width="7.85546875" style="9" customWidth="1"/>
    <col min="4" max="4" width="5.140625" style="9" customWidth="1"/>
    <col min="5" max="5" width="11.42578125" style="9"/>
    <col min="6" max="6" width="6.140625" style="9" customWidth="1"/>
    <col min="7" max="7" width="10.5703125" style="9" customWidth="1"/>
    <col min="8" max="8" width="5.7109375" style="9" customWidth="1"/>
    <col min="9" max="9" width="5.28515625" style="10" customWidth="1"/>
    <col min="10" max="10" width="9.7109375" style="9" customWidth="1"/>
    <col min="11" max="11" width="11.42578125" style="9"/>
    <col min="12" max="12" width="4.85546875" style="9" customWidth="1"/>
    <col min="13" max="13" width="3" style="9" customWidth="1"/>
    <col min="14" max="14" width="11.42578125" style="9"/>
    <col min="15" max="15" width="6.7109375" style="9" customWidth="1"/>
    <col min="16" max="16" width="5.85546875" style="9" customWidth="1"/>
    <col min="17" max="17" width="7.7109375" style="9" customWidth="1"/>
    <col min="18" max="18" width="5.140625" style="9" customWidth="1"/>
    <col min="19" max="19" width="5.7109375" style="9" customWidth="1"/>
    <col min="20" max="20" width="5.28515625" style="9" customWidth="1"/>
    <col min="21" max="21" width="6.42578125" style="9" customWidth="1"/>
    <col min="22" max="22" width="30" style="9" customWidth="1"/>
    <col min="23" max="16384" width="11.42578125" style="4"/>
  </cols>
  <sheetData>
    <row r="1" spans="1:22">
      <c r="A1" s="1" t="s">
        <v>486</v>
      </c>
      <c r="B1" s="1"/>
      <c r="C1" s="3"/>
      <c r="D1" s="3"/>
      <c r="E1" s="3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3" t="s">
        <v>1</v>
      </c>
      <c r="B2" s="3" t="s">
        <v>2</v>
      </c>
      <c r="C2" s="3" t="s">
        <v>3</v>
      </c>
      <c r="D2" s="3">
        <v>1</v>
      </c>
      <c r="E2" s="5">
        <v>40640</v>
      </c>
      <c r="F2" s="54">
        <v>40647</v>
      </c>
      <c r="G2" s="5">
        <v>40682</v>
      </c>
      <c r="H2" s="3">
        <v>2</v>
      </c>
      <c r="I2" s="15">
        <v>3</v>
      </c>
      <c r="J2" s="5">
        <v>40690</v>
      </c>
      <c r="K2" s="5">
        <v>40696</v>
      </c>
      <c r="L2" s="3">
        <v>4</v>
      </c>
      <c r="M2" s="55"/>
      <c r="N2" s="3" t="s">
        <v>4</v>
      </c>
      <c r="O2" s="45">
        <v>0.8</v>
      </c>
      <c r="P2" s="3" t="s">
        <v>433</v>
      </c>
      <c r="Q2" s="45">
        <v>0.2</v>
      </c>
      <c r="R2" s="3" t="s">
        <v>479</v>
      </c>
      <c r="S2" s="3" t="s">
        <v>482</v>
      </c>
      <c r="T2" s="3" t="s">
        <v>480</v>
      </c>
      <c r="U2" s="3" t="s">
        <v>483</v>
      </c>
      <c r="V2" s="3" t="s">
        <v>481</v>
      </c>
    </row>
    <row r="3" spans="1:22" ht="15">
      <c r="A3" s="3">
        <v>1</v>
      </c>
      <c r="B3" s="1" t="s">
        <v>118</v>
      </c>
      <c r="C3" s="3">
        <v>1</v>
      </c>
      <c r="D3" s="3">
        <v>50</v>
      </c>
      <c r="E3" s="3" t="s">
        <v>6</v>
      </c>
      <c r="F3" s="3" t="s">
        <v>6</v>
      </c>
      <c r="G3" s="3" t="s">
        <v>11</v>
      </c>
      <c r="H3" s="3">
        <v>40</v>
      </c>
      <c r="I3" s="15">
        <v>40</v>
      </c>
      <c r="J3" s="3" t="s">
        <v>354</v>
      </c>
      <c r="K3" s="3" t="s">
        <v>354</v>
      </c>
      <c r="L3" s="72"/>
      <c r="M3" s="3"/>
      <c r="N3" s="7">
        <f>AVERAGE(D3,H3,I3,L3)</f>
        <v>43.333333333333336</v>
      </c>
      <c r="O3" s="7">
        <f>N3*80%</f>
        <v>34.666666666666671</v>
      </c>
      <c r="P3" s="56">
        <v>30.64516129032258</v>
      </c>
      <c r="Q3" s="7">
        <f>P3*20%</f>
        <v>6.129032258064516</v>
      </c>
      <c r="R3" s="3">
        <v>2</v>
      </c>
      <c r="S3" s="15">
        <f>(R3/10)*100</f>
        <v>20</v>
      </c>
      <c r="T3" s="3"/>
      <c r="U3" s="7">
        <f>O3+Q3-T3</f>
        <v>40.795698924731184</v>
      </c>
      <c r="V3" s="3"/>
    </row>
    <row r="4" spans="1:22" ht="15">
      <c r="A4" s="3">
        <v>2</v>
      </c>
      <c r="B4" s="1" t="s">
        <v>119</v>
      </c>
      <c r="C4" s="3">
        <v>24</v>
      </c>
      <c r="D4" s="3">
        <v>40</v>
      </c>
      <c r="E4" s="3" t="s">
        <v>6</v>
      </c>
      <c r="F4" s="3" t="s">
        <v>6</v>
      </c>
      <c r="G4" s="3" t="s">
        <v>11</v>
      </c>
      <c r="H4" s="3">
        <v>25</v>
      </c>
      <c r="I4" s="15">
        <v>10</v>
      </c>
      <c r="J4" s="3" t="s">
        <v>354</v>
      </c>
      <c r="K4" s="3" t="s">
        <v>354</v>
      </c>
      <c r="L4" s="72"/>
      <c r="M4" s="3"/>
      <c r="N4" s="7">
        <f t="shared" ref="N4:N42" si="0">AVERAGE(D4,H4,I4,L4)</f>
        <v>25</v>
      </c>
      <c r="O4" s="7">
        <f t="shared" ref="O4:O42" si="1">N4*80%</f>
        <v>20</v>
      </c>
      <c r="P4" s="56">
        <v>20.967741935483872</v>
      </c>
      <c r="Q4" s="7">
        <f t="shared" ref="Q4:Q42" si="2">P4*20%</f>
        <v>4.1935483870967749</v>
      </c>
      <c r="R4" s="3">
        <v>2</v>
      </c>
      <c r="S4" s="15">
        <f t="shared" ref="S4:S42" si="3">(R4/10)*100</f>
        <v>20</v>
      </c>
      <c r="T4" s="3"/>
      <c r="U4" s="48">
        <f t="shared" ref="U4:U42" si="4">O4+Q4-T4</f>
        <v>24.193548387096776</v>
      </c>
      <c r="V4" s="3"/>
    </row>
    <row r="5" spans="1:22" ht="15">
      <c r="A5" s="3">
        <v>3</v>
      </c>
      <c r="B5" s="1" t="s">
        <v>120</v>
      </c>
      <c r="C5" s="3">
        <v>15</v>
      </c>
      <c r="D5" s="3">
        <v>48</v>
      </c>
      <c r="E5" s="3" t="s">
        <v>6</v>
      </c>
      <c r="F5" s="3" t="s">
        <v>6</v>
      </c>
      <c r="G5" s="3" t="s">
        <v>11</v>
      </c>
      <c r="H5" s="3">
        <v>30</v>
      </c>
      <c r="I5" s="76"/>
      <c r="J5" s="3" t="s">
        <v>354</v>
      </c>
      <c r="K5" s="3" t="s">
        <v>11</v>
      </c>
      <c r="L5" s="3">
        <v>50</v>
      </c>
      <c r="M5" s="3"/>
      <c r="N5" s="7">
        <f t="shared" si="0"/>
        <v>42.666666666666664</v>
      </c>
      <c r="O5" s="7">
        <f t="shared" si="1"/>
        <v>34.133333333333333</v>
      </c>
      <c r="P5" s="56">
        <v>27.419354838709676</v>
      </c>
      <c r="Q5" s="7">
        <f t="shared" si="2"/>
        <v>5.4838709677419359</v>
      </c>
      <c r="R5" s="3">
        <v>4</v>
      </c>
      <c r="S5" s="15">
        <f t="shared" si="3"/>
        <v>40</v>
      </c>
      <c r="T5" s="3"/>
      <c r="U5" s="7">
        <f t="shared" si="4"/>
        <v>39.617204301075269</v>
      </c>
      <c r="V5" s="3"/>
    </row>
    <row r="6" spans="1:22" ht="15">
      <c r="A6" s="3">
        <v>4</v>
      </c>
      <c r="B6" s="1" t="s">
        <v>121</v>
      </c>
      <c r="C6" s="3">
        <v>1</v>
      </c>
      <c r="D6" s="3">
        <v>10</v>
      </c>
      <c r="E6" s="3" t="s">
        <v>6</v>
      </c>
      <c r="F6" s="3" t="s">
        <v>6</v>
      </c>
      <c r="G6" s="3" t="s">
        <v>11</v>
      </c>
      <c r="H6" s="3">
        <v>32</v>
      </c>
      <c r="I6" s="76"/>
      <c r="J6" s="3" t="s">
        <v>354</v>
      </c>
      <c r="K6" s="3" t="s">
        <v>354</v>
      </c>
      <c r="L6" s="3">
        <v>10</v>
      </c>
      <c r="M6" s="3"/>
      <c r="N6" s="7">
        <f t="shared" si="0"/>
        <v>17.333333333333332</v>
      </c>
      <c r="O6" s="7">
        <f t="shared" si="1"/>
        <v>13.866666666666667</v>
      </c>
      <c r="P6" s="56">
        <v>30.64516129032258</v>
      </c>
      <c r="Q6" s="7">
        <f t="shared" si="2"/>
        <v>6.129032258064516</v>
      </c>
      <c r="R6" s="3">
        <v>2</v>
      </c>
      <c r="S6" s="15">
        <f t="shared" si="3"/>
        <v>20</v>
      </c>
      <c r="T6" s="3"/>
      <c r="U6" s="48">
        <f t="shared" si="4"/>
        <v>19.995698924731183</v>
      </c>
      <c r="V6" s="3"/>
    </row>
    <row r="7" spans="1:22" ht="15">
      <c r="A7" s="3">
        <v>5</v>
      </c>
      <c r="B7" s="1" t="s">
        <v>122</v>
      </c>
      <c r="C7" s="3">
        <v>15</v>
      </c>
      <c r="D7" s="3">
        <v>48</v>
      </c>
      <c r="E7" s="3" t="s">
        <v>6</v>
      </c>
      <c r="F7" s="3" t="s">
        <v>6</v>
      </c>
      <c r="G7" s="3" t="s">
        <v>354</v>
      </c>
      <c r="H7" s="3">
        <v>27</v>
      </c>
      <c r="I7" s="76"/>
      <c r="J7" s="3" t="s">
        <v>354</v>
      </c>
      <c r="K7" s="3" t="s">
        <v>354</v>
      </c>
      <c r="L7" s="3">
        <v>50</v>
      </c>
      <c r="M7" s="3"/>
      <c r="N7" s="7">
        <f t="shared" si="0"/>
        <v>41.666666666666664</v>
      </c>
      <c r="O7" s="7">
        <f t="shared" si="1"/>
        <v>33.333333333333336</v>
      </c>
      <c r="P7" s="56">
        <v>30.64516129032258</v>
      </c>
      <c r="Q7" s="7">
        <f t="shared" si="2"/>
        <v>6.129032258064516</v>
      </c>
      <c r="R7" s="3"/>
      <c r="S7" s="15">
        <f t="shared" si="3"/>
        <v>0</v>
      </c>
      <c r="T7" s="3"/>
      <c r="U7" s="7">
        <f t="shared" si="4"/>
        <v>39.462365591397855</v>
      </c>
      <c r="V7" s="3"/>
    </row>
    <row r="8" spans="1:22" ht="15">
      <c r="A8" s="3">
        <v>6</v>
      </c>
      <c r="B8" s="1" t="s">
        <v>123</v>
      </c>
      <c r="C8" s="3">
        <v>20</v>
      </c>
      <c r="D8" s="3">
        <v>10</v>
      </c>
      <c r="E8" s="3" t="s">
        <v>371</v>
      </c>
      <c r="F8" s="3" t="s">
        <v>6</v>
      </c>
      <c r="G8" s="3" t="s">
        <v>11</v>
      </c>
      <c r="H8" s="3">
        <v>25</v>
      </c>
      <c r="I8" s="15">
        <v>10</v>
      </c>
      <c r="J8" s="3" t="s">
        <v>354</v>
      </c>
      <c r="K8" s="3" t="s">
        <v>354</v>
      </c>
      <c r="L8" s="72"/>
      <c r="M8" s="3"/>
      <c r="N8" s="7">
        <f t="shared" si="0"/>
        <v>15</v>
      </c>
      <c r="O8" s="7">
        <f t="shared" si="1"/>
        <v>12</v>
      </c>
      <c r="P8" s="56">
        <v>25.806451612903224</v>
      </c>
      <c r="Q8" s="7">
        <f t="shared" si="2"/>
        <v>5.161290322580645</v>
      </c>
      <c r="R8" s="3">
        <v>4</v>
      </c>
      <c r="S8" s="15">
        <f t="shared" si="3"/>
        <v>40</v>
      </c>
      <c r="T8" s="3"/>
      <c r="U8" s="48">
        <f t="shared" si="4"/>
        <v>17.161290322580644</v>
      </c>
      <c r="V8" s="3"/>
    </row>
    <row r="9" spans="1:22" ht="15">
      <c r="A9" s="3">
        <v>7</v>
      </c>
      <c r="B9" s="1" t="s">
        <v>124</v>
      </c>
      <c r="C9" s="3">
        <v>36</v>
      </c>
      <c r="D9" s="3">
        <v>50</v>
      </c>
      <c r="E9" s="3" t="s">
        <v>6</v>
      </c>
      <c r="F9" s="3" t="s">
        <v>380</v>
      </c>
      <c r="G9" s="3" t="s">
        <v>365</v>
      </c>
      <c r="H9" s="3">
        <v>30</v>
      </c>
      <c r="I9" s="15">
        <v>20</v>
      </c>
      <c r="J9" s="3" t="s">
        <v>354</v>
      </c>
      <c r="K9" s="3" t="s">
        <v>354</v>
      </c>
      <c r="L9" s="72"/>
      <c r="M9" s="3"/>
      <c r="N9" s="7">
        <f t="shared" si="0"/>
        <v>33.333333333333336</v>
      </c>
      <c r="O9" s="7">
        <f t="shared" si="1"/>
        <v>26.666666666666671</v>
      </c>
      <c r="P9" s="56">
        <v>19.35483870967742</v>
      </c>
      <c r="Q9" s="7">
        <f t="shared" si="2"/>
        <v>3.870967741935484</v>
      </c>
      <c r="R9" s="3"/>
      <c r="S9" s="15">
        <f t="shared" si="3"/>
        <v>0</v>
      </c>
      <c r="T9" s="3">
        <v>2</v>
      </c>
      <c r="U9" s="48">
        <f t="shared" si="4"/>
        <v>28.537634408602155</v>
      </c>
      <c r="V9" s="3"/>
    </row>
    <row r="10" spans="1:22" ht="15">
      <c r="A10" s="3">
        <v>8</v>
      </c>
      <c r="B10" s="1" t="s">
        <v>125</v>
      </c>
      <c r="C10" s="3">
        <v>8</v>
      </c>
      <c r="D10" s="72"/>
      <c r="E10" s="3" t="s">
        <v>6</v>
      </c>
      <c r="F10" s="3" t="s">
        <v>6</v>
      </c>
      <c r="G10" s="3" t="s">
        <v>11</v>
      </c>
      <c r="H10" s="3">
        <v>50</v>
      </c>
      <c r="I10" s="15">
        <v>50</v>
      </c>
      <c r="J10" s="3" t="s">
        <v>354</v>
      </c>
      <c r="K10" s="3" t="s">
        <v>354</v>
      </c>
      <c r="L10" s="3">
        <v>50</v>
      </c>
      <c r="M10" s="3"/>
      <c r="N10" s="7">
        <f t="shared" si="0"/>
        <v>50</v>
      </c>
      <c r="O10" s="7">
        <f t="shared" si="1"/>
        <v>40</v>
      </c>
      <c r="P10" s="56">
        <v>30.64516129032258</v>
      </c>
      <c r="Q10" s="7">
        <f t="shared" si="2"/>
        <v>6.129032258064516</v>
      </c>
      <c r="R10" s="3">
        <v>2</v>
      </c>
      <c r="S10" s="15">
        <f t="shared" si="3"/>
        <v>20</v>
      </c>
      <c r="T10" s="3"/>
      <c r="U10" s="7">
        <f t="shared" si="4"/>
        <v>46.129032258064512</v>
      </c>
      <c r="V10" s="3"/>
    </row>
    <row r="11" spans="1:22" ht="15">
      <c r="A11" s="3">
        <v>9</v>
      </c>
      <c r="B11" s="1" t="s">
        <v>126</v>
      </c>
      <c r="C11" s="3">
        <v>23</v>
      </c>
      <c r="D11" s="3">
        <v>50</v>
      </c>
      <c r="E11" s="3" t="s">
        <v>6</v>
      </c>
      <c r="F11" s="3" t="s">
        <v>6</v>
      </c>
      <c r="G11" s="3" t="s">
        <v>354</v>
      </c>
      <c r="H11" s="3">
        <v>10</v>
      </c>
      <c r="I11" s="15">
        <v>38</v>
      </c>
      <c r="J11" s="3" t="s">
        <v>354</v>
      </c>
      <c r="K11" s="3" t="s">
        <v>354</v>
      </c>
      <c r="L11" s="72"/>
      <c r="M11" s="3"/>
      <c r="N11" s="7">
        <f t="shared" si="0"/>
        <v>32.666666666666664</v>
      </c>
      <c r="O11" s="7">
        <f t="shared" si="1"/>
        <v>26.133333333333333</v>
      </c>
      <c r="P11" s="56">
        <v>32.258064516129032</v>
      </c>
      <c r="Q11" s="7">
        <f t="shared" si="2"/>
        <v>6.4516129032258069</v>
      </c>
      <c r="R11" s="3"/>
      <c r="S11" s="15">
        <f t="shared" si="3"/>
        <v>0</v>
      </c>
      <c r="T11" s="3"/>
      <c r="U11" s="7">
        <f t="shared" si="4"/>
        <v>32.584946236559141</v>
      </c>
      <c r="V11" s="3"/>
    </row>
    <row r="12" spans="1:22" ht="15">
      <c r="A12" s="3">
        <v>10</v>
      </c>
      <c r="B12" s="1" t="s">
        <v>127</v>
      </c>
      <c r="C12" s="3">
        <v>6</v>
      </c>
      <c r="D12" s="72"/>
      <c r="E12" s="3" t="s">
        <v>6</v>
      </c>
      <c r="F12" s="3" t="s">
        <v>6</v>
      </c>
      <c r="G12" s="3" t="s">
        <v>354</v>
      </c>
      <c r="H12" s="3">
        <v>50</v>
      </c>
      <c r="I12" s="15">
        <v>50</v>
      </c>
      <c r="J12" s="3" t="s">
        <v>354</v>
      </c>
      <c r="K12" s="3" t="s">
        <v>354</v>
      </c>
      <c r="L12" s="3">
        <v>50</v>
      </c>
      <c r="M12" s="3"/>
      <c r="N12" s="7">
        <f t="shared" si="0"/>
        <v>50</v>
      </c>
      <c r="O12" s="7">
        <f t="shared" si="1"/>
        <v>40</v>
      </c>
      <c r="P12" s="56">
        <v>30.64516129032258</v>
      </c>
      <c r="Q12" s="7">
        <f t="shared" si="2"/>
        <v>6.129032258064516</v>
      </c>
      <c r="R12" s="3"/>
      <c r="S12" s="15">
        <f t="shared" si="3"/>
        <v>0</v>
      </c>
      <c r="T12" s="3"/>
      <c r="U12" s="7">
        <f t="shared" si="4"/>
        <v>46.129032258064512</v>
      </c>
      <c r="V12" s="3"/>
    </row>
    <row r="13" spans="1:22" ht="15">
      <c r="A13" s="3">
        <v>11</v>
      </c>
      <c r="B13" s="1" t="s">
        <v>128</v>
      </c>
      <c r="C13" s="3">
        <v>4</v>
      </c>
      <c r="D13" s="3">
        <v>50</v>
      </c>
      <c r="E13" s="3" t="s">
        <v>6</v>
      </c>
      <c r="F13" s="3" t="s">
        <v>6</v>
      </c>
      <c r="G13" s="3" t="s">
        <v>354</v>
      </c>
      <c r="H13" s="3">
        <v>20</v>
      </c>
      <c r="I13" s="76"/>
      <c r="J13" s="3" t="s">
        <v>11</v>
      </c>
      <c r="K13" s="3" t="s">
        <v>354</v>
      </c>
      <c r="L13" s="3">
        <v>10</v>
      </c>
      <c r="M13" s="3"/>
      <c r="N13" s="7">
        <f t="shared" si="0"/>
        <v>26.666666666666668</v>
      </c>
      <c r="O13" s="7">
        <f t="shared" si="1"/>
        <v>21.333333333333336</v>
      </c>
      <c r="P13" s="56">
        <v>0</v>
      </c>
      <c r="Q13" s="7">
        <f t="shared" si="2"/>
        <v>0</v>
      </c>
      <c r="R13" s="3">
        <v>2</v>
      </c>
      <c r="S13" s="15">
        <f t="shared" si="3"/>
        <v>20</v>
      </c>
      <c r="T13" s="3"/>
      <c r="U13" s="48">
        <f t="shared" si="4"/>
        <v>21.333333333333336</v>
      </c>
      <c r="V13" s="3"/>
    </row>
    <row r="14" spans="1:22" ht="15">
      <c r="A14" s="3">
        <v>12</v>
      </c>
      <c r="B14" s="1" t="s">
        <v>129</v>
      </c>
      <c r="C14" s="3">
        <v>9</v>
      </c>
      <c r="D14" s="3">
        <v>48</v>
      </c>
      <c r="E14" s="3" t="s">
        <v>6</v>
      </c>
      <c r="F14" s="3" t="s">
        <v>6</v>
      </c>
      <c r="G14" s="3" t="s">
        <v>11</v>
      </c>
      <c r="H14" s="3">
        <v>50</v>
      </c>
      <c r="I14" s="76"/>
      <c r="J14" s="3" t="s">
        <v>354</v>
      </c>
      <c r="K14" s="3" t="s">
        <v>354</v>
      </c>
      <c r="L14" s="3">
        <v>50</v>
      </c>
      <c r="M14" s="3"/>
      <c r="N14" s="7">
        <f t="shared" si="0"/>
        <v>49.333333333333336</v>
      </c>
      <c r="O14" s="7">
        <f t="shared" si="1"/>
        <v>39.466666666666669</v>
      </c>
      <c r="P14" s="56">
        <v>33.87096774193548</v>
      </c>
      <c r="Q14" s="7">
        <f t="shared" si="2"/>
        <v>6.7741935483870961</v>
      </c>
      <c r="R14" s="3">
        <v>2</v>
      </c>
      <c r="S14" s="15">
        <f t="shared" si="3"/>
        <v>20</v>
      </c>
      <c r="T14" s="3"/>
      <c r="U14" s="7">
        <f t="shared" si="4"/>
        <v>46.240860215053765</v>
      </c>
      <c r="V14" s="3"/>
    </row>
    <row r="15" spans="1:22" ht="15">
      <c r="A15" s="3">
        <v>13</v>
      </c>
      <c r="B15" s="1" t="s">
        <v>130</v>
      </c>
      <c r="C15" s="3">
        <v>19</v>
      </c>
      <c r="D15" s="3">
        <v>50</v>
      </c>
      <c r="E15" s="3" t="s">
        <v>6</v>
      </c>
      <c r="F15" s="3" t="s">
        <v>6</v>
      </c>
      <c r="G15" s="3" t="s">
        <v>354</v>
      </c>
      <c r="H15" s="3">
        <v>50</v>
      </c>
      <c r="I15" s="76"/>
      <c r="J15" s="3" t="s">
        <v>354</v>
      </c>
      <c r="K15" s="3" t="s">
        <v>354</v>
      </c>
      <c r="L15" s="3">
        <v>50</v>
      </c>
      <c r="M15" s="3"/>
      <c r="N15" s="7">
        <f t="shared" si="0"/>
        <v>50</v>
      </c>
      <c r="O15" s="7">
        <f t="shared" si="1"/>
        <v>40</v>
      </c>
      <c r="P15" s="56">
        <v>22.580645161290324</v>
      </c>
      <c r="Q15" s="7">
        <f t="shared" si="2"/>
        <v>4.5161290322580649</v>
      </c>
      <c r="R15" s="3"/>
      <c r="S15" s="15">
        <f t="shared" si="3"/>
        <v>0</v>
      </c>
      <c r="T15" s="3"/>
      <c r="U15" s="7">
        <f t="shared" si="4"/>
        <v>44.516129032258064</v>
      </c>
      <c r="V15" s="3"/>
    </row>
    <row r="16" spans="1:22" ht="15">
      <c r="A16" s="3">
        <v>14</v>
      </c>
      <c r="B16" s="1" t="s">
        <v>131</v>
      </c>
      <c r="C16" s="3">
        <v>5</v>
      </c>
      <c r="D16" s="72"/>
      <c r="E16" s="3" t="s">
        <v>6</v>
      </c>
      <c r="F16" s="3" t="s">
        <v>6</v>
      </c>
      <c r="G16" s="3" t="s">
        <v>354</v>
      </c>
      <c r="H16" s="3">
        <v>26</v>
      </c>
      <c r="I16" s="15">
        <v>40</v>
      </c>
      <c r="J16" s="3" t="s">
        <v>354</v>
      </c>
      <c r="K16" s="3" t="s">
        <v>354</v>
      </c>
      <c r="L16" s="3">
        <v>10</v>
      </c>
      <c r="M16" s="3"/>
      <c r="N16" s="7">
        <f t="shared" si="0"/>
        <v>25.333333333333332</v>
      </c>
      <c r="O16" s="7">
        <f t="shared" si="1"/>
        <v>20.266666666666666</v>
      </c>
      <c r="P16" s="56">
        <v>32.258064516129032</v>
      </c>
      <c r="Q16" s="7">
        <f t="shared" si="2"/>
        <v>6.4516129032258069</v>
      </c>
      <c r="R16" s="3"/>
      <c r="S16" s="15">
        <f t="shared" si="3"/>
        <v>0</v>
      </c>
      <c r="T16" s="3"/>
      <c r="U16" s="48">
        <f t="shared" si="4"/>
        <v>26.718279569892474</v>
      </c>
      <c r="V16" s="3"/>
    </row>
    <row r="17" spans="1:22" ht="15">
      <c r="A17" s="3">
        <v>15</v>
      </c>
      <c r="B17" s="1" t="s">
        <v>132</v>
      </c>
      <c r="C17" s="3">
        <v>12</v>
      </c>
      <c r="D17" s="72"/>
      <c r="E17" s="3" t="s">
        <v>6</v>
      </c>
      <c r="F17" s="3" t="s">
        <v>6</v>
      </c>
      <c r="G17" s="3" t="s">
        <v>354</v>
      </c>
      <c r="H17" s="3">
        <v>50</v>
      </c>
      <c r="I17" s="15">
        <v>50</v>
      </c>
      <c r="J17" s="3" t="s">
        <v>354</v>
      </c>
      <c r="K17" s="3" t="s">
        <v>354</v>
      </c>
      <c r="L17" s="3">
        <v>50</v>
      </c>
      <c r="M17" s="3"/>
      <c r="N17" s="7">
        <f t="shared" si="0"/>
        <v>50</v>
      </c>
      <c r="O17" s="7">
        <f t="shared" si="1"/>
        <v>40</v>
      </c>
      <c r="P17" s="56">
        <v>33.87096774193548</v>
      </c>
      <c r="Q17" s="7">
        <f t="shared" si="2"/>
        <v>6.7741935483870961</v>
      </c>
      <c r="R17" s="3"/>
      <c r="S17" s="15">
        <f t="shared" si="3"/>
        <v>0</v>
      </c>
      <c r="T17" s="3"/>
      <c r="U17" s="7">
        <f t="shared" si="4"/>
        <v>46.774193548387096</v>
      </c>
      <c r="V17" s="3"/>
    </row>
    <row r="18" spans="1:22" ht="15">
      <c r="A18" s="3">
        <v>16</v>
      </c>
      <c r="B18" s="1" t="s">
        <v>133</v>
      </c>
      <c r="C18" s="3">
        <v>14</v>
      </c>
      <c r="D18" s="3">
        <v>45</v>
      </c>
      <c r="E18" s="3" t="s">
        <v>6</v>
      </c>
      <c r="F18" s="3" t="s">
        <v>6</v>
      </c>
      <c r="G18" s="3" t="s">
        <v>11</v>
      </c>
      <c r="H18" s="3">
        <v>50</v>
      </c>
      <c r="I18" s="76"/>
      <c r="J18" s="3" t="s">
        <v>354</v>
      </c>
      <c r="K18" s="3" t="s">
        <v>354</v>
      </c>
      <c r="L18" s="3">
        <v>10</v>
      </c>
      <c r="M18" s="3"/>
      <c r="N18" s="7">
        <f t="shared" si="0"/>
        <v>35</v>
      </c>
      <c r="O18" s="7">
        <f t="shared" si="1"/>
        <v>28</v>
      </c>
      <c r="P18" s="56">
        <v>33.87096774193548</v>
      </c>
      <c r="Q18" s="7">
        <f t="shared" si="2"/>
        <v>6.7741935483870961</v>
      </c>
      <c r="R18" s="3">
        <v>2</v>
      </c>
      <c r="S18" s="15">
        <f t="shared" si="3"/>
        <v>20</v>
      </c>
      <c r="T18" s="3"/>
      <c r="U18" s="7">
        <f t="shared" si="4"/>
        <v>34.774193548387096</v>
      </c>
      <c r="V18" s="3"/>
    </row>
    <row r="19" spans="1:22" ht="15">
      <c r="A19" s="3">
        <v>17</v>
      </c>
      <c r="B19" s="1" t="s">
        <v>134</v>
      </c>
      <c r="C19" s="3">
        <v>20</v>
      </c>
      <c r="D19" s="3">
        <v>35</v>
      </c>
      <c r="E19" s="3" t="s">
        <v>377</v>
      </c>
      <c r="F19" s="3" t="s">
        <v>6</v>
      </c>
      <c r="G19" s="3" t="s">
        <v>11</v>
      </c>
      <c r="H19" s="3">
        <v>25</v>
      </c>
      <c r="I19" s="76"/>
      <c r="J19" s="3" t="s">
        <v>354</v>
      </c>
      <c r="K19" s="3" t="s">
        <v>354</v>
      </c>
      <c r="L19" s="3">
        <v>10</v>
      </c>
      <c r="M19" s="3"/>
      <c r="N19" s="7">
        <f t="shared" si="0"/>
        <v>23.333333333333332</v>
      </c>
      <c r="O19" s="7">
        <f t="shared" si="1"/>
        <v>18.666666666666668</v>
      </c>
      <c r="P19" s="56">
        <v>25.806451612903224</v>
      </c>
      <c r="Q19" s="7">
        <f t="shared" si="2"/>
        <v>5.161290322580645</v>
      </c>
      <c r="R19" s="3">
        <v>2</v>
      </c>
      <c r="S19" s="15">
        <f t="shared" si="3"/>
        <v>20</v>
      </c>
      <c r="T19" s="3"/>
      <c r="U19" s="48">
        <f t="shared" si="4"/>
        <v>23.827956989247312</v>
      </c>
      <c r="V19" s="3"/>
    </row>
    <row r="20" spans="1:22" ht="15">
      <c r="A20" s="3">
        <v>18</v>
      </c>
      <c r="B20" s="1" t="s">
        <v>135</v>
      </c>
      <c r="C20" s="3">
        <v>8</v>
      </c>
      <c r="D20" s="3">
        <v>50</v>
      </c>
      <c r="E20" s="3" t="s">
        <v>6</v>
      </c>
      <c r="F20" s="3" t="s">
        <v>6</v>
      </c>
      <c r="G20" s="3" t="s">
        <v>354</v>
      </c>
      <c r="H20" s="3">
        <v>50</v>
      </c>
      <c r="I20" s="76"/>
      <c r="J20" s="3" t="s">
        <v>354</v>
      </c>
      <c r="K20" s="3" t="s">
        <v>354</v>
      </c>
      <c r="L20" s="3">
        <v>50</v>
      </c>
      <c r="M20" s="3"/>
      <c r="N20" s="7">
        <f t="shared" si="0"/>
        <v>50</v>
      </c>
      <c r="O20" s="7">
        <f t="shared" si="1"/>
        <v>40</v>
      </c>
      <c r="P20" s="56">
        <v>25.806451612903224</v>
      </c>
      <c r="Q20" s="7">
        <f t="shared" si="2"/>
        <v>5.161290322580645</v>
      </c>
      <c r="R20" s="3"/>
      <c r="S20" s="15">
        <f t="shared" si="3"/>
        <v>0</v>
      </c>
      <c r="T20" s="3"/>
      <c r="U20" s="7">
        <f t="shared" si="4"/>
        <v>45.161290322580648</v>
      </c>
      <c r="V20" s="3"/>
    </row>
    <row r="21" spans="1:22" ht="15">
      <c r="A21" s="3">
        <v>20</v>
      </c>
      <c r="B21" s="1" t="s">
        <v>136</v>
      </c>
      <c r="C21" s="3">
        <v>12</v>
      </c>
      <c r="D21" s="3">
        <v>40</v>
      </c>
      <c r="E21" s="3" t="s">
        <v>6</v>
      </c>
      <c r="F21" s="3" t="s">
        <v>6</v>
      </c>
      <c r="G21" s="3" t="s">
        <v>354</v>
      </c>
      <c r="H21" s="3">
        <v>27</v>
      </c>
      <c r="I21" s="76"/>
      <c r="J21" s="3" t="s">
        <v>354</v>
      </c>
      <c r="K21" s="3" t="s">
        <v>354</v>
      </c>
      <c r="L21" s="3">
        <v>50</v>
      </c>
      <c r="M21" s="3"/>
      <c r="N21" s="7">
        <f t="shared" si="0"/>
        <v>39</v>
      </c>
      <c r="O21" s="7">
        <f t="shared" si="1"/>
        <v>31.200000000000003</v>
      </c>
      <c r="P21" s="56">
        <v>35.483870967741936</v>
      </c>
      <c r="Q21" s="7">
        <f t="shared" si="2"/>
        <v>7.0967741935483879</v>
      </c>
      <c r="R21" s="3"/>
      <c r="S21" s="15">
        <f t="shared" si="3"/>
        <v>0</v>
      </c>
      <c r="T21" s="3"/>
      <c r="U21" s="7">
        <f t="shared" si="4"/>
        <v>38.296774193548387</v>
      </c>
      <c r="V21" s="3"/>
    </row>
    <row r="22" spans="1:22" ht="15">
      <c r="A22" s="3">
        <v>21</v>
      </c>
      <c r="B22" s="1" t="s">
        <v>137</v>
      </c>
      <c r="C22" s="3">
        <v>17</v>
      </c>
      <c r="D22" s="3">
        <v>50</v>
      </c>
      <c r="E22" s="3" t="s">
        <v>6</v>
      </c>
      <c r="F22" s="3" t="s">
        <v>6</v>
      </c>
      <c r="G22" s="3" t="s">
        <v>11</v>
      </c>
      <c r="H22" s="72"/>
      <c r="I22" s="15">
        <v>32</v>
      </c>
      <c r="J22" s="3" t="s">
        <v>354</v>
      </c>
      <c r="K22" s="3" t="s">
        <v>354</v>
      </c>
      <c r="L22" s="3">
        <v>10</v>
      </c>
      <c r="M22" s="3"/>
      <c r="N22" s="7">
        <f t="shared" si="0"/>
        <v>30.666666666666668</v>
      </c>
      <c r="O22" s="7">
        <f t="shared" si="1"/>
        <v>24.533333333333335</v>
      </c>
      <c r="P22" s="56">
        <v>32.258064516129032</v>
      </c>
      <c r="Q22" s="7">
        <f t="shared" si="2"/>
        <v>6.4516129032258069</v>
      </c>
      <c r="R22" s="3">
        <v>2</v>
      </c>
      <c r="S22" s="15">
        <f t="shared" si="3"/>
        <v>20</v>
      </c>
      <c r="T22" s="3"/>
      <c r="U22" s="7">
        <f t="shared" si="4"/>
        <v>30.984946236559143</v>
      </c>
      <c r="V22" s="3"/>
    </row>
    <row r="23" spans="1:22" ht="15">
      <c r="A23" s="3">
        <v>22</v>
      </c>
      <c r="B23" s="1" t="s">
        <v>138</v>
      </c>
      <c r="C23" s="3">
        <v>10</v>
      </c>
      <c r="D23" s="3">
        <v>10</v>
      </c>
      <c r="E23" s="3" t="s">
        <v>377</v>
      </c>
      <c r="F23" s="3" t="s">
        <v>380</v>
      </c>
      <c r="G23" s="3" t="s">
        <v>11</v>
      </c>
      <c r="H23" s="72"/>
      <c r="I23" s="15">
        <v>10</v>
      </c>
      <c r="J23" s="3" t="s">
        <v>354</v>
      </c>
      <c r="K23" s="3" t="s">
        <v>354</v>
      </c>
      <c r="L23" s="3">
        <v>50</v>
      </c>
      <c r="M23" s="3"/>
      <c r="N23" s="7">
        <f t="shared" si="0"/>
        <v>23.333333333333332</v>
      </c>
      <c r="O23" s="7">
        <f t="shared" si="1"/>
        <v>18.666666666666668</v>
      </c>
      <c r="P23" s="56">
        <v>30.64516129032258</v>
      </c>
      <c r="Q23" s="7">
        <f t="shared" si="2"/>
        <v>6.129032258064516</v>
      </c>
      <c r="R23" s="3">
        <v>2</v>
      </c>
      <c r="S23" s="15">
        <f t="shared" si="3"/>
        <v>20</v>
      </c>
      <c r="T23" s="3">
        <v>2</v>
      </c>
      <c r="U23" s="48">
        <f t="shared" si="4"/>
        <v>22.795698924731184</v>
      </c>
      <c r="V23" s="3"/>
    </row>
    <row r="24" spans="1:22" ht="15">
      <c r="A24" s="3">
        <v>24</v>
      </c>
      <c r="B24" s="1" t="s">
        <v>139</v>
      </c>
      <c r="C24" s="3">
        <v>16</v>
      </c>
      <c r="D24" s="72"/>
      <c r="E24" s="3" t="s">
        <v>371</v>
      </c>
      <c r="F24" s="3" t="s">
        <v>6</v>
      </c>
      <c r="G24" s="3" t="s">
        <v>391</v>
      </c>
      <c r="H24" s="3">
        <v>26</v>
      </c>
      <c r="I24" s="15">
        <v>35</v>
      </c>
      <c r="J24" s="3" t="s">
        <v>354</v>
      </c>
      <c r="K24" s="3" t="s">
        <v>354</v>
      </c>
      <c r="L24" s="3">
        <v>50</v>
      </c>
      <c r="M24" s="3"/>
      <c r="N24" s="7">
        <f t="shared" si="0"/>
        <v>37</v>
      </c>
      <c r="O24" s="7">
        <f t="shared" si="1"/>
        <v>29.6</v>
      </c>
      <c r="P24" s="56">
        <v>32.258064516129032</v>
      </c>
      <c r="Q24" s="7">
        <f t="shared" si="2"/>
        <v>6.4516129032258069</v>
      </c>
      <c r="R24" s="3">
        <v>3</v>
      </c>
      <c r="S24" s="15">
        <f t="shared" si="3"/>
        <v>30</v>
      </c>
      <c r="T24" s="3"/>
      <c r="U24" s="7">
        <f t="shared" si="4"/>
        <v>36.051612903225809</v>
      </c>
      <c r="V24" s="3"/>
    </row>
    <row r="25" spans="1:22" ht="15">
      <c r="A25" s="3">
        <v>25</v>
      </c>
      <c r="B25" s="1" t="s">
        <v>140</v>
      </c>
      <c r="C25" s="3">
        <v>13</v>
      </c>
      <c r="D25" s="3">
        <v>50</v>
      </c>
      <c r="E25" s="3" t="s">
        <v>6</v>
      </c>
      <c r="F25" s="3" t="s">
        <v>6</v>
      </c>
      <c r="G25" s="3" t="s">
        <v>354</v>
      </c>
      <c r="H25" s="3">
        <v>27</v>
      </c>
      <c r="I25" s="15">
        <v>35</v>
      </c>
      <c r="J25" s="3" t="s">
        <v>354</v>
      </c>
      <c r="K25" s="3" t="s">
        <v>354</v>
      </c>
      <c r="L25" s="72"/>
      <c r="M25" s="3"/>
      <c r="N25" s="7">
        <f t="shared" si="0"/>
        <v>37.333333333333336</v>
      </c>
      <c r="O25" s="7">
        <f t="shared" si="1"/>
        <v>29.866666666666671</v>
      </c>
      <c r="P25" s="56">
        <v>30.64516129032258</v>
      </c>
      <c r="Q25" s="7">
        <f t="shared" si="2"/>
        <v>6.129032258064516</v>
      </c>
      <c r="R25" s="3"/>
      <c r="S25" s="15">
        <f t="shared" si="3"/>
        <v>0</v>
      </c>
      <c r="T25" s="3"/>
      <c r="U25" s="7">
        <f t="shared" si="4"/>
        <v>35.995698924731187</v>
      </c>
      <c r="V25" s="3"/>
    </row>
    <row r="26" spans="1:22" ht="15">
      <c r="A26" s="3">
        <v>26</v>
      </c>
      <c r="B26" s="1" t="s">
        <v>141</v>
      </c>
      <c r="C26" s="3">
        <v>4</v>
      </c>
      <c r="D26" s="3">
        <v>50</v>
      </c>
      <c r="E26" s="3" t="s">
        <v>6</v>
      </c>
      <c r="F26" s="3" t="s">
        <v>6</v>
      </c>
      <c r="G26" s="3" t="s">
        <v>354</v>
      </c>
      <c r="H26" s="3">
        <v>25</v>
      </c>
      <c r="I26" s="15">
        <v>50</v>
      </c>
      <c r="J26" s="3" t="s">
        <v>354</v>
      </c>
      <c r="K26" s="3" t="s">
        <v>354</v>
      </c>
      <c r="L26" s="72"/>
      <c r="M26" s="3"/>
      <c r="N26" s="7">
        <f t="shared" si="0"/>
        <v>41.666666666666664</v>
      </c>
      <c r="O26" s="7">
        <f t="shared" si="1"/>
        <v>33.333333333333336</v>
      </c>
      <c r="P26" s="56">
        <v>32.258064516129032</v>
      </c>
      <c r="Q26" s="7">
        <f t="shared" si="2"/>
        <v>6.4516129032258069</v>
      </c>
      <c r="R26" s="3"/>
      <c r="S26" s="15">
        <f t="shared" si="3"/>
        <v>0</v>
      </c>
      <c r="T26" s="3"/>
      <c r="U26" s="7">
        <f t="shared" si="4"/>
        <v>39.784946236559144</v>
      </c>
      <c r="V26" s="3"/>
    </row>
    <row r="27" spans="1:22" ht="15">
      <c r="A27" s="3">
        <v>27</v>
      </c>
      <c r="B27" s="1" t="s">
        <v>142</v>
      </c>
      <c r="C27" s="3">
        <v>24</v>
      </c>
      <c r="D27" s="3">
        <v>10</v>
      </c>
      <c r="E27" s="3" t="s">
        <v>371</v>
      </c>
      <c r="F27" s="3" t="s">
        <v>6</v>
      </c>
      <c r="G27" s="3" t="s">
        <v>354</v>
      </c>
      <c r="H27" s="3">
        <v>26</v>
      </c>
      <c r="I27" s="76"/>
      <c r="J27" s="3" t="s">
        <v>354</v>
      </c>
      <c r="K27" s="3" t="s">
        <v>354</v>
      </c>
      <c r="L27" s="3">
        <v>50</v>
      </c>
      <c r="M27" s="3"/>
      <c r="N27" s="7">
        <f t="shared" si="0"/>
        <v>28.666666666666668</v>
      </c>
      <c r="O27" s="7">
        <f t="shared" si="1"/>
        <v>22.933333333333337</v>
      </c>
      <c r="P27" s="56">
        <v>20.967741935483872</v>
      </c>
      <c r="Q27" s="7">
        <f t="shared" si="2"/>
        <v>4.1935483870967749</v>
      </c>
      <c r="R27" s="3">
        <v>2</v>
      </c>
      <c r="S27" s="15">
        <f t="shared" si="3"/>
        <v>20</v>
      </c>
      <c r="T27" s="3"/>
      <c r="U27" s="48">
        <f t="shared" si="4"/>
        <v>27.126881720430113</v>
      </c>
      <c r="V27" s="3"/>
    </row>
    <row r="28" spans="1:22" ht="15">
      <c r="A28" s="3">
        <v>28</v>
      </c>
      <c r="B28" s="1" t="s">
        <v>143</v>
      </c>
      <c r="C28" s="3">
        <v>22</v>
      </c>
      <c r="D28" s="3">
        <v>50</v>
      </c>
      <c r="E28" s="3" t="s">
        <v>6</v>
      </c>
      <c r="F28" s="3" t="s">
        <v>6</v>
      </c>
      <c r="G28" s="3" t="s">
        <v>354</v>
      </c>
      <c r="H28" s="72"/>
      <c r="I28" s="15">
        <v>45</v>
      </c>
      <c r="J28" s="3" t="s">
        <v>354</v>
      </c>
      <c r="K28" s="3" t="s">
        <v>354</v>
      </c>
      <c r="L28" s="3">
        <v>50</v>
      </c>
      <c r="M28" s="3"/>
      <c r="N28" s="7">
        <f t="shared" si="0"/>
        <v>48.333333333333336</v>
      </c>
      <c r="O28" s="7">
        <f t="shared" si="1"/>
        <v>38.666666666666671</v>
      </c>
      <c r="P28" s="56">
        <v>37.096774193548384</v>
      </c>
      <c r="Q28" s="7">
        <f t="shared" si="2"/>
        <v>7.419354838709677</v>
      </c>
      <c r="R28" s="3"/>
      <c r="S28" s="15">
        <f t="shared" si="3"/>
        <v>0</v>
      </c>
      <c r="T28" s="3"/>
      <c r="U28" s="7">
        <f t="shared" si="4"/>
        <v>46.086021505376351</v>
      </c>
      <c r="V28" s="3"/>
    </row>
    <row r="29" spans="1:22" ht="15">
      <c r="A29" s="3">
        <v>29</v>
      </c>
      <c r="B29" s="1" t="s">
        <v>144</v>
      </c>
      <c r="C29" s="3">
        <v>3</v>
      </c>
      <c r="D29" s="72"/>
      <c r="E29" s="3" t="s">
        <v>6</v>
      </c>
      <c r="F29" s="3" t="s">
        <v>6</v>
      </c>
      <c r="G29" s="3" t="s">
        <v>11</v>
      </c>
      <c r="H29" s="3">
        <v>25</v>
      </c>
      <c r="I29" s="15">
        <v>10</v>
      </c>
      <c r="J29" s="3" t="s">
        <v>354</v>
      </c>
      <c r="K29" s="3" t="s">
        <v>11</v>
      </c>
      <c r="L29" s="3">
        <v>10</v>
      </c>
      <c r="M29" s="3"/>
      <c r="N29" s="7">
        <f t="shared" si="0"/>
        <v>15</v>
      </c>
      <c r="O29" s="7">
        <f t="shared" si="1"/>
        <v>12</v>
      </c>
      <c r="P29" s="56">
        <v>24.193548387096776</v>
      </c>
      <c r="Q29" s="7">
        <f t="shared" si="2"/>
        <v>4.8387096774193559</v>
      </c>
      <c r="R29" s="3">
        <v>4</v>
      </c>
      <c r="S29" s="15">
        <f t="shared" si="3"/>
        <v>40</v>
      </c>
      <c r="T29" s="3"/>
      <c r="U29" s="48">
        <f t="shared" si="4"/>
        <v>16.838709677419356</v>
      </c>
      <c r="V29" s="3"/>
    </row>
    <row r="30" spans="1:22" ht="15">
      <c r="A30" s="3">
        <v>30</v>
      </c>
      <c r="B30" s="1" t="s">
        <v>145</v>
      </c>
      <c r="C30" s="3">
        <v>22</v>
      </c>
      <c r="D30" s="72"/>
      <c r="E30" s="3" t="s">
        <v>6</v>
      </c>
      <c r="F30" s="3" t="s">
        <v>6</v>
      </c>
      <c r="G30" s="3" t="s">
        <v>354</v>
      </c>
      <c r="H30" s="3">
        <v>25</v>
      </c>
      <c r="I30" s="15">
        <v>20</v>
      </c>
      <c r="J30" s="3" t="s">
        <v>354</v>
      </c>
      <c r="K30" s="3" t="s">
        <v>354</v>
      </c>
      <c r="L30" s="3">
        <v>10</v>
      </c>
      <c r="M30" s="3"/>
      <c r="N30" s="7">
        <f t="shared" si="0"/>
        <v>18.333333333333332</v>
      </c>
      <c r="O30" s="7">
        <f t="shared" si="1"/>
        <v>14.666666666666666</v>
      </c>
      <c r="P30" s="56">
        <v>27.419354838709676</v>
      </c>
      <c r="Q30" s="7">
        <f t="shared" si="2"/>
        <v>5.4838709677419359</v>
      </c>
      <c r="R30" s="3"/>
      <c r="S30" s="15">
        <f t="shared" si="3"/>
        <v>0</v>
      </c>
      <c r="T30" s="3"/>
      <c r="U30" s="48">
        <f t="shared" si="4"/>
        <v>20.1505376344086</v>
      </c>
      <c r="V30" s="3"/>
    </row>
    <row r="31" spans="1:22" ht="15">
      <c r="A31" s="3">
        <v>31</v>
      </c>
      <c r="B31" s="1" t="s">
        <v>146</v>
      </c>
      <c r="C31" s="3">
        <v>11</v>
      </c>
      <c r="D31" s="72"/>
      <c r="E31" s="3" t="s">
        <v>371</v>
      </c>
      <c r="F31" s="3" t="s">
        <v>6</v>
      </c>
      <c r="G31" s="3" t="s">
        <v>365</v>
      </c>
      <c r="H31" s="3">
        <v>26</v>
      </c>
      <c r="I31" s="15">
        <v>38</v>
      </c>
      <c r="J31" s="3" t="s">
        <v>354</v>
      </c>
      <c r="K31" s="3" t="s">
        <v>354</v>
      </c>
      <c r="L31" s="3">
        <v>10</v>
      </c>
      <c r="M31" s="3"/>
      <c r="N31" s="7">
        <f t="shared" si="0"/>
        <v>24.666666666666668</v>
      </c>
      <c r="O31" s="7">
        <f t="shared" si="1"/>
        <v>19.733333333333334</v>
      </c>
      <c r="P31" s="56">
        <v>30.64516129032258</v>
      </c>
      <c r="Q31" s="7">
        <f t="shared" si="2"/>
        <v>6.129032258064516</v>
      </c>
      <c r="R31" s="3">
        <v>2</v>
      </c>
      <c r="S31" s="15">
        <f t="shared" si="3"/>
        <v>20</v>
      </c>
      <c r="T31" s="3">
        <v>1</v>
      </c>
      <c r="U31" s="48">
        <f t="shared" si="4"/>
        <v>24.86236559139785</v>
      </c>
      <c r="V31" s="3"/>
    </row>
    <row r="32" spans="1:22" ht="15">
      <c r="A32" s="3">
        <v>32</v>
      </c>
      <c r="B32" s="1" t="s">
        <v>458</v>
      </c>
      <c r="C32" s="3">
        <v>5</v>
      </c>
      <c r="D32" s="72"/>
      <c r="E32" s="3" t="s">
        <v>6</v>
      </c>
      <c r="F32" s="3" t="s">
        <v>6</v>
      </c>
      <c r="G32" s="3" t="s">
        <v>11</v>
      </c>
      <c r="H32" s="3">
        <v>10</v>
      </c>
      <c r="I32" s="15">
        <v>20</v>
      </c>
      <c r="J32" s="3" t="s">
        <v>354</v>
      </c>
      <c r="K32" s="3" t="s">
        <v>354</v>
      </c>
      <c r="L32" s="3">
        <v>50</v>
      </c>
      <c r="M32" s="3"/>
      <c r="N32" s="7">
        <f t="shared" si="0"/>
        <v>26.666666666666668</v>
      </c>
      <c r="O32" s="7">
        <f t="shared" si="1"/>
        <v>21.333333333333336</v>
      </c>
      <c r="P32" s="56">
        <v>27.419354838709676</v>
      </c>
      <c r="Q32" s="7">
        <f t="shared" si="2"/>
        <v>5.4838709677419359</v>
      </c>
      <c r="R32" s="3">
        <v>2</v>
      </c>
      <c r="S32" s="15">
        <f t="shared" si="3"/>
        <v>20</v>
      </c>
      <c r="T32" s="3"/>
      <c r="U32" s="48">
        <f t="shared" si="4"/>
        <v>26.817204301075272</v>
      </c>
      <c r="V32" s="3"/>
    </row>
    <row r="33" spans="1:22" ht="15">
      <c r="A33" s="3">
        <v>33</v>
      </c>
      <c r="B33" s="1" t="s">
        <v>148</v>
      </c>
      <c r="C33" s="3">
        <v>23</v>
      </c>
      <c r="D33" s="3">
        <v>48</v>
      </c>
      <c r="E33" s="3" t="s">
        <v>6</v>
      </c>
      <c r="F33" s="3" t="s">
        <v>6</v>
      </c>
      <c r="G33" s="3" t="s">
        <v>11</v>
      </c>
      <c r="H33" s="3">
        <v>25</v>
      </c>
      <c r="I33" s="76"/>
      <c r="J33" s="3" t="s">
        <v>354</v>
      </c>
      <c r="K33" s="3" t="s">
        <v>354</v>
      </c>
      <c r="L33" s="3">
        <v>50</v>
      </c>
      <c r="M33" s="3"/>
      <c r="N33" s="7">
        <f t="shared" si="0"/>
        <v>41</v>
      </c>
      <c r="O33" s="7">
        <f t="shared" si="1"/>
        <v>32.800000000000004</v>
      </c>
      <c r="P33" s="56">
        <v>37.096774193548384</v>
      </c>
      <c r="Q33" s="7">
        <f t="shared" si="2"/>
        <v>7.419354838709677</v>
      </c>
      <c r="R33" s="3">
        <v>2</v>
      </c>
      <c r="S33" s="15">
        <f t="shared" si="3"/>
        <v>20</v>
      </c>
      <c r="T33" s="3"/>
      <c r="U33" s="7">
        <f t="shared" si="4"/>
        <v>40.219354838709684</v>
      </c>
      <c r="V33" s="3"/>
    </row>
    <row r="34" spans="1:22" ht="15">
      <c r="A34" s="3">
        <v>34</v>
      </c>
      <c r="B34" s="1" t="s">
        <v>149</v>
      </c>
      <c r="C34" s="3">
        <v>9</v>
      </c>
      <c r="D34" s="3">
        <v>49</v>
      </c>
      <c r="E34" s="3" t="s">
        <v>6</v>
      </c>
      <c r="F34" s="3" t="s">
        <v>6</v>
      </c>
      <c r="G34" s="3" t="s">
        <v>354</v>
      </c>
      <c r="H34" s="3">
        <v>26</v>
      </c>
      <c r="I34" s="76"/>
      <c r="J34" s="3" t="s">
        <v>354</v>
      </c>
      <c r="K34" s="3" t="s">
        <v>354</v>
      </c>
      <c r="L34" s="3">
        <v>50</v>
      </c>
      <c r="M34" s="3"/>
      <c r="N34" s="7">
        <f t="shared" si="0"/>
        <v>41.666666666666664</v>
      </c>
      <c r="O34" s="7">
        <f t="shared" si="1"/>
        <v>33.333333333333336</v>
      </c>
      <c r="P34" s="56">
        <v>35.483870967741936</v>
      </c>
      <c r="Q34" s="7">
        <f t="shared" si="2"/>
        <v>7.0967741935483879</v>
      </c>
      <c r="R34" s="3"/>
      <c r="S34" s="15">
        <f t="shared" si="3"/>
        <v>0</v>
      </c>
      <c r="T34" s="3"/>
      <c r="U34" s="7">
        <f t="shared" si="4"/>
        <v>40.430107526881727</v>
      </c>
      <c r="V34" s="3"/>
    </row>
    <row r="35" spans="1:22" ht="15">
      <c r="A35" s="3">
        <v>35</v>
      </c>
      <c r="B35" s="1" t="s">
        <v>150</v>
      </c>
      <c r="C35" s="3">
        <v>6</v>
      </c>
      <c r="D35" s="72"/>
      <c r="E35" s="3" t="s">
        <v>6</v>
      </c>
      <c r="F35" s="3" t="s">
        <v>82</v>
      </c>
      <c r="G35" s="3" t="s">
        <v>354</v>
      </c>
      <c r="H35" s="3">
        <v>50</v>
      </c>
      <c r="I35" s="15">
        <v>50</v>
      </c>
      <c r="J35" s="3" t="s">
        <v>354</v>
      </c>
      <c r="K35" s="3" t="s">
        <v>354</v>
      </c>
      <c r="L35" s="3">
        <v>50</v>
      </c>
      <c r="M35" s="3"/>
      <c r="N35" s="7">
        <f t="shared" si="0"/>
        <v>50</v>
      </c>
      <c r="O35" s="7">
        <f t="shared" si="1"/>
        <v>40</v>
      </c>
      <c r="P35" s="56">
        <v>25.806451612903224</v>
      </c>
      <c r="Q35" s="7">
        <f t="shared" si="2"/>
        <v>5.161290322580645</v>
      </c>
      <c r="R35" s="3"/>
      <c r="S35" s="15">
        <f t="shared" si="3"/>
        <v>0</v>
      </c>
      <c r="T35" s="3">
        <v>1</v>
      </c>
      <c r="U35" s="7">
        <f t="shared" si="4"/>
        <v>44.161290322580648</v>
      </c>
      <c r="V35" s="3"/>
    </row>
    <row r="36" spans="1:22" ht="15">
      <c r="A36" s="3">
        <v>36</v>
      </c>
      <c r="B36" s="1" t="s">
        <v>151</v>
      </c>
      <c r="C36" s="3">
        <v>21</v>
      </c>
      <c r="D36" s="3">
        <v>48</v>
      </c>
      <c r="E36" s="3" t="s">
        <v>377</v>
      </c>
      <c r="F36" s="3" t="s">
        <v>6</v>
      </c>
      <c r="G36" s="3" t="s">
        <v>354</v>
      </c>
      <c r="H36" s="3">
        <v>27</v>
      </c>
      <c r="I36" s="76"/>
      <c r="J36" s="3" t="s">
        <v>354</v>
      </c>
      <c r="K36" s="3" t="s">
        <v>354</v>
      </c>
      <c r="L36" s="3">
        <v>50</v>
      </c>
      <c r="M36" s="3"/>
      <c r="N36" s="7">
        <f t="shared" si="0"/>
        <v>41.666666666666664</v>
      </c>
      <c r="O36" s="7">
        <f t="shared" si="1"/>
        <v>33.333333333333336</v>
      </c>
      <c r="P36" s="56">
        <v>33.87096774193548</v>
      </c>
      <c r="Q36" s="7">
        <f t="shared" si="2"/>
        <v>6.7741935483870961</v>
      </c>
      <c r="R36" s="3"/>
      <c r="S36" s="15">
        <f t="shared" si="3"/>
        <v>0</v>
      </c>
      <c r="T36" s="3">
        <v>1</v>
      </c>
      <c r="U36" s="7">
        <f t="shared" si="4"/>
        <v>39.107526881720432</v>
      </c>
      <c r="V36" s="3"/>
    </row>
    <row r="37" spans="1:22" ht="15">
      <c r="A37" s="3">
        <v>37</v>
      </c>
      <c r="B37" s="1" t="s">
        <v>152</v>
      </c>
      <c r="C37" s="3">
        <v>7</v>
      </c>
      <c r="D37" s="72"/>
      <c r="E37" s="3" t="s">
        <v>377</v>
      </c>
      <c r="F37" s="3" t="s">
        <v>6</v>
      </c>
      <c r="G37" s="3" t="s">
        <v>354</v>
      </c>
      <c r="H37" s="3">
        <v>26</v>
      </c>
      <c r="I37" s="15">
        <v>43</v>
      </c>
      <c r="J37" s="3" t="s">
        <v>354</v>
      </c>
      <c r="K37" s="3" t="s">
        <v>354</v>
      </c>
      <c r="L37" s="3">
        <v>10</v>
      </c>
      <c r="M37" s="3"/>
      <c r="N37" s="7">
        <f t="shared" si="0"/>
        <v>26.333333333333332</v>
      </c>
      <c r="O37" s="7">
        <f t="shared" si="1"/>
        <v>21.066666666666666</v>
      </c>
      <c r="P37" s="56">
        <v>35.483870967741936</v>
      </c>
      <c r="Q37" s="7">
        <f t="shared" si="2"/>
        <v>7.0967741935483879</v>
      </c>
      <c r="R37" s="3"/>
      <c r="S37" s="15">
        <f t="shared" si="3"/>
        <v>0</v>
      </c>
      <c r="T37" s="3">
        <v>1</v>
      </c>
      <c r="U37" s="48">
        <f t="shared" si="4"/>
        <v>27.163440860215054</v>
      </c>
      <c r="V37" s="3"/>
    </row>
    <row r="38" spans="1:22" ht="15">
      <c r="A38" s="3">
        <v>38</v>
      </c>
      <c r="B38" s="1" t="s">
        <v>153</v>
      </c>
      <c r="C38" s="3">
        <v>17</v>
      </c>
      <c r="D38" s="3">
        <v>47</v>
      </c>
      <c r="E38" s="3" t="s">
        <v>6</v>
      </c>
      <c r="F38" s="3" t="s">
        <v>6</v>
      </c>
      <c r="G38" s="3" t="s">
        <v>354</v>
      </c>
      <c r="H38" s="3">
        <v>25</v>
      </c>
      <c r="I38" s="76"/>
      <c r="J38" s="3" t="s">
        <v>354</v>
      </c>
      <c r="K38" s="3" t="s">
        <v>354</v>
      </c>
      <c r="L38" s="3">
        <v>10</v>
      </c>
      <c r="M38" s="3"/>
      <c r="N38" s="7">
        <f t="shared" si="0"/>
        <v>27.333333333333332</v>
      </c>
      <c r="O38" s="7">
        <f t="shared" si="1"/>
        <v>21.866666666666667</v>
      </c>
      <c r="P38" s="56">
        <v>29.032258064516128</v>
      </c>
      <c r="Q38" s="7">
        <f t="shared" si="2"/>
        <v>5.806451612903226</v>
      </c>
      <c r="R38" s="3"/>
      <c r="S38" s="15">
        <f t="shared" si="3"/>
        <v>0</v>
      </c>
      <c r="T38" s="3"/>
      <c r="U38" s="48">
        <f t="shared" si="4"/>
        <v>27.673118279569891</v>
      </c>
      <c r="V38" s="3"/>
    </row>
    <row r="39" spans="1:22" ht="15">
      <c r="A39" s="3">
        <v>39</v>
      </c>
      <c r="B39" s="1" t="s">
        <v>154</v>
      </c>
      <c r="C39" s="3">
        <v>3</v>
      </c>
      <c r="D39" s="3">
        <v>50</v>
      </c>
      <c r="E39" s="3" t="s">
        <v>6</v>
      </c>
      <c r="F39" s="3" t="s">
        <v>6</v>
      </c>
      <c r="G39" s="3" t="s">
        <v>354</v>
      </c>
      <c r="H39" s="3">
        <v>10</v>
      </c>
      <c r="I39" s="76"/>
      <c r="J39" s="3" t="s">
        <v>354</v>
      </c>
      <c r="K39" s="3" t="s">
        <v>365</v>
      </c>
      <c r="L39" s="3">
        <v>10</v>
      </c>
      <c r="M39" s="3"/>
      <c r="N39" s="7">
        <f t="shared" si="0"/>
        <v>23.333333333333332</v>
      </c>
      <c r="O39" s="7">
        <f t="shared" si="1"/>
        <v>18.666666666666668</v>
      </c>
      <c r="P39" s="56">
        <v>24.193548387096776</v>
      </c>
      <c r="Q39" s="7">
        <f t="shared" si="2"/>
        <v>4.8387096774193559</v>
      </c>
      <c r="R39" s="3"/>
      <c r="S39" s="15">
        <f t="shared" si="3"/>
        <v>0</v>
      </c>
      <c r="T39" s="3">
        <v>1</v>
      </c>
      <c r="U39" s="48">
        <f t="shared" si="4"/>
        <v>22.505376344086024</v>
      </c>
      <c r="V39" s="3"/>
    </row>
    <row r="40" spans="1:22" ht="15">
      <c r="A40" s="3">
        <v>40</v>
      </c>
      <c r="B40" s="1" t="s">
        <v>155</v>
      </c>
      <c r="C40" s="3">
        <v>7</v>
      </c>
      <c r="D40" s="72"/>
      <c r="E40" s="3" t="s">
        <v>6</v>
      </c>
      <c r="F40" s="3" t="s">
        <v>6</v>
      </c>
      <c r="G40" s="3" t="s">
        <v>354</v>
      </c>
      <c r="H40" s="3">
        <v>27</v>
      </c>
      <c r="I40" s="15">
        <v>40</v>
      </c>
      <c r="J40" s="3" t="s">
        <v>354</v>
      </c>
      <c r="K40" s="3" t="s">
        <v>354</v>
      </c>
      <c r="L40" s="3">
        <v>50</v>
      </c>
      <c r="M40" s="3"/>
      <c r="N40" s="7">
        <f t="shared" si="0"/>
        <v>39</v>
      </c>
      <c r="O40" s="7">
        <f t="shared" si="1"/>
        <v>31.200000000000003</v>
      </c>
      <c r="P40" s="56">
        <v>35.483870967741936</v>
      </c>
      <c r="Q40" s="7">
        <f t="shared" si="2"/>
        <v>7.0967741935483879</v>
      </c>
      <c r="R40" s="3"/>
      <c r="S40" s="15">
        <f t="shared" si="3"/>
        <v>0</v>
      </c>
      <c r="T40" s="3"/>
      <c r="U40" s="7">
        <f t="shared" si="4"/>
        <v>38.296774193548387</v>
      </c>
      <c r="V40" s="3"/>
    </row>
    <row r="41" spans="1:22" ht="15">
      <c r="A41" s="3">
        <v>41</v>
      </c>
      <c r="B41" s="1" t="s">
        <v>156</v>
      </c>
      <c r="C41" s="3">
        <v>16</v>
      </c>
      <c r="D41" s="72"/>
      <c r="E41" s="3" t="s">
        <v>371</v>
      </c>
      <c r="F41" s="3" t="s">
        <v>6</v>
      </c>
      <c r="G41" s="3" t="s">
        <v>354</v>
      </c>
      <c r="H41" s="3">
        <v>15</v>
      </c>
      <c r="I41" s="15">
        <v>25</v>
      </c>
      <c r="J41" s="3" t="s">
        <v>354</v>
      </c>
      <c r="K41" s="3" t="s">
        <v>354</v>
      </c>
      <c r="L41" s="3">
        <v>10</v>
      </c>
      <c r="M41" s="3"/>
      <c r="N41" s="7">
        <f t="shared" si="0"/>
        <v>16.666666666666668</v>
      </c>
      <c r="O41" s="7">
        <f t="shared" si="1"/>
        <v>13.333333333333336</v>
      </c>
      <c r="P41" s="56">
        <v>32.258064516129032</v>
      </c>
      <c r="Q41" s="7">
        <f t="shared" si="2"/>
        <v>6.4516129032258069</v>
      </c>
      <c r="R41" s="3">
        <v>2</v>
      </c>
      <c r="S41" s="15">
        <f t="shared" si="3"/>
        <v>20</v>
      </c>
      <c r="T41" s="3"/>
      <c r="U41" s="48">
        <f t="shared" si="4"/>
        <v>19.784946236559144</v>
      </c>
      <c r="V41" s="3"/>
    </row>
    <row r="42" spans="1:22" ht="15">
      <c r="A42" s="3">
        <v>42</v>
      </c>
      <c r="B42" s="1" t="s">
        <v>157</v>
      </c>
      <c r="C42" s="3">
        <v>18</v>
      </c>
      <c r="D42" s="72"/>
      <c r="E42" s="3" t="s">
        <v>371</v>
      </c>
      <c r="F42" s="3" t="s">
        <v>6</v>
      </c>
      <c r="G42" s="3" t="s">
        <v>354</v>
      </c>
      <c r="H42" s="3">
        <v>38</v>
      </c>
      <c r="I42" s="15">
        <v>50</v>
      </c>
      <c r="J42" s="3" t="s">
        <v>354</v>
      </c>
      <c r="K42" s="3" t="s">
        <v>354</v>
      </c>
      <c r="L42" s="3">
        <v>50</v>
      </c>
      <c r="M42" s="3"/>
      <c r="N42" s="7">
        <f t="shared" si="0"/>
        <v>46</v>
      </c>
      <c r="O42" s="7">
        <f t="shared" si="1"/>
        <v>36.800000000000004</v>
      </c>
      <c r="P42" s="56">
        <v>27.419354838709676</v>
      </c>
      <c r="Q42" s="7">
        <f t="shared" si="2"/>
        <v>5.4838709677419359</v>
      </c>
      <c r="R42" s="3">
        <v>2</v>
      </c>
      <c r="S42" s="15">
        <f t="shared" si="3"/>
        <v>20</v>
      </c>
      <c r="T42" s="3"/>
      <c r="U42" s="7">
        <f t="shared" si="4"/>
        <v>42.28387096774194</v>
      </c>
      <c r="V42" s="3"/>
    </row>
    <row r="43" spans="1:22">
      <c r="A43" s="9"/>
    </row>
    <row r="44" spans="1:22">
      <c r="A44" s="9">
        <v>1</v>
      </c>
      <c r="B44" s="4" t="s">
        <v>378</v>
      </c>
    </row>
    <row r="45" spans="1:22">
      <c r="A45" s="9">
        <v>2</v>
      </c>
      <c r="B45" s="4" t="s">
        <v>425</v>
      </c>
      <c r="U45" s="73">
        <f>AVERAGE(U3:U44)</f>
        <v>33.284247311827954</v>
      </c>
    </row>
    <row r="46" spans="1:22">
      <c r="A46" s="9">
        <v>3</v>
      </c>
      <c r="B46" s="4" t="s">
        <v>426</v>
      </c>
    </row>
    <row r="47" spans="1:22">
      <c r="A47" s="9">
        <v>4</v>
      </c>
      <c r="B47" s="4" t="s">
        <v>457</v>
      </c>
    </row>
  </sheetData>
  <pageMargins left="0.86" right="0.70866141732283472" top="0.55118110236220474" bottom="0.57999999999999996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topLeftCell="D1" zoomScale="90" zoomScaleNormal="90" workbookViewId="0">
      <selection activeCell="A50" sqref="A50:XFD51"/>
    </sheetView>
  </sheetViews>
  <sheetFormatPr baseColWidth="10" defaultRowHeight="12"/>
  <cols>
    <col min="1" max="1" width="6.85546875" style="57" customWidth="1"/>
    <col min="2" max="2" width="32.140625" style="59" customWidth="1"/>
    <col min="3" max="3" width="7.7109375" style="57" customWidth="1"/>
    <col min="4" max="4" width="4.28515625" style="58" customWidth="1"/>
    <col min="5" max="5" width="10.42578125" style="57" customWidth="1"/>
    <col min="6" max="6" width="6.140625" style="58" customWidth="1"/>
    <col min="7" max="7" width="10.28515625" style="57" customWidth="1"/>
    <col min="8" max="8" width="5.7109375" style="58" customWidth="1"/>
    <col min="9" max="9" width="10.5703125" style="57" customWidth="1"/>
    <col min="10" max="10" width="4.5703125" style="57" customWidth="1"/>
    <col min="11" max="11" width="10.85546875" style="58" customWidth="1"/>
    <col min="12" max="12" width="4.28515625" style="57" customWidth="1"/>
    <col min="13" max="13" width="5.85546875" style="57" customWidth="1"/>
    <col min="14" max="14" width="9.7109375" style="57" customWidth="1"/>
    <col min="15" max="15" width="4.5703125" style="57" customWidth="1"/>
    <col min="16" max="16" width="3.140625" style="57" customWidth="1"/>
    <col min="17" max="17" width="8.85546875" style="57" customWidth="1"/>
    <col min="18" max="18" width="7.28515625" style="58" customWidth="1"/>
    <col min="19" max="19" width="7.28515625" style="57" customWidth="1"/>
    <col min="20" max="20" width="6" style="57" customWidth="1"/>
    <col min="21" max="21" width="5" style="57" customWidth="1"/>
    <col min="22" max="22" width="5.140625" style="57" customWidth="1"/>
    <col min="23" max="23" width="6.28515625" style="57" customWidth="1"/>
    <col min="24" max="24" width="7" style="57" customWidth="1"/>
    <col min="25" max="25" width="31.85546875" style="57" customWidth="1"/>
    <col min="26" max="16384" width="11.42578125" style="57"/>
  </cols>
  <sheetData>
    <row r="1" spans="1:25">
      <c r="A1" s="3"/>
      <c r="B1" s="2" t="s">
        <v>487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3" t="s">
        <v>1</v>
      </c>
      <c r="B2" s="2" t="s">
        <v>2</v>
      </c>
      <c r="C2" s="3" t="s">
        <v>3</v>
      </c>
      <c r="D2" s="19">
        <v>1</v>
      </c>
      <c r="E2" s="24">
        <v>40641</v>
      </c>
      <c r="F2" s="19">
        <v>2</v>
      </c>
      <c r="G2" s="24">
        <v>40648</v>
      </c>
      <c r="H2" s="19">
        <v>3</v>
      </c>
      <c r="I2" s="24">
        <v>40662</v>
      </c>
      <c r="J2" s="25">
        <v>4</v>
      </c>
      <c r="K2" s="24">
        <v>40697</v>
      </c>
      <c r="L2" s="25">
        <v>5</v>
      </c>
      <c r="M2" s="3">
        <v>6</v>
      </c>
      <c r="N2" s="5">
        <v>40704</v>
      </c>
      <c r="O2" s="3">
        <v>7</v>
      </c>
      <c r="P2" s="3"/>
      <c r="Q2" s="3" t="s">
        <v>4</v>
      </c>
      <c r="R2" s="45">
        <v>0.8</v>
      </c>
      <c r="S2" s="3" t="s">
        <v>433</v>
      </c>
      <c r="T2" s="45">
        <v>0.2</v>
      </c>
      <c r="U2" s="3" t="s">
        <v>479</v>
      </c>
      <c r="V2" s="3" t="s">
        <v>482</v>
      </c>
      <c r="W2" s="3" t="s">
        <v>480</v>
      </c>
      <c r="X2" s="3" t="s">
        <v>483</v>
      </c>
      <c r="Y2" s="3" t="s">
        <v>481</v>
      </c>
    </row>
    <row r="3" spans="1:25">
      <c r="A3" s="3">
        <v>1</v>
      </c>
      <c r="B3" s="2" t="s">
        <v>159</v>
      </c>
      <c r="C3" s="3">
        <v>14</v>
      </c>
      <c r="D3" s="19">
        <v>40</v>
      </c>
      <c r="E3" s="19" t="s">
        <v>354</v>
      </c>
      <c r="F3" s="19">
        <v>50</v>
      </c>
      <c r="G3" s="19" t="s">
        <v>354</v>
      </c>
      <c r="H3" s="19">
        <v>46</v>
      </c>
      <c r="I3" s="19" t="s">
        <v>354</v>
      </c>
      <c r="J3" s="19">
        <v>25</v>
      </c>
      <c r="K3" s="19" t="s">
        <v>6</v>
      </c>
      <c r="L3" s="72"/>
      <c r="M3" s="8">
        <v>45</v>
      </c>
      <c r="N3" s="7" t="s">
        <v>484</v>
      </c>
      <c r="O3" s="8">
        <v>45</v>
      </c>
      <c r="P3" s="7"/>
      <c r="Q3" s="7">
        <f>AVERAGE(D3,F3,H3,J3,L3,M3,O3)</f>
        <v>41.833333333333336</v>
      </c>
      <c r="R3" s="7">
        <f>Q3*80%</f>
        <v>33.466666666666669</v>
      </c>
      <c r="S3" s="7">
        <v>29.032258064516128</v>
      </c>
      <c r="T3" s="7">
        <f>S3*20%</f>
        <v>5.806451612903226</v>
      </c>
      <c r="U3" s="3"/>
      <c r="V3" s="3">
        <f>(U3/10)*100</f>
        <v>0</v>
      </c>
      <c r="W3" s="3"/>
      <c r="X3" s="7">
        <f>R3+T3-W3</f>
        <v>39.273118279569893</v>
      </c>
      <c r="Y3" s="3"/>
    </row>
    <row r="4" spans="1:25">
      <c r="A4" s="3">
        <v>2</v>
      </c>
      <c r="B4" s="2" t="s">
        <v>160</v>
      </c>
      <c r="C4" s="3">
        <v>22</v>
      </c>
      <c r="D4" s="19">
        <v>50</v>
      </c>
      <c r="E4" s="19" t="s">
        <v>354</v>
      </c>
      <c r="F4" s="19">
        <v>40</v>
      </c>
      <c r="G4" s="19" t="s">
        <v>354</v>
      </c>
      <c r="H4" s="19">
        <v>10</v>
      </c>
      <c r="I4" s="19" t="s">
        <v>354</v>
      </c>
      <c r="J4" s="72"/>
      <c r="K4" s="19" t="s">
        <v>6</v>
      </c>
      <c r="L4" s="19">
        <v>45</v>
      </c>
      <c r="M4" s="8">
        <v>45</v>
      </c>
      <c r="N4" s="7" t="s">
        <v>484</v>
      </c>
      <c r="O4" s="8">
        <v>40</v>
      </c>
      <c r="P4" s="7"/>
      <c r="Q4" s="7">
        <f t="shared" ref="Q4:Q48" si="0">AVERAGE(D4,F4,H4,J4,L4,M4,O4)</f>
        <v>38.333333333333336</v>
      </c>
      <c r="R4" s="7">
        <f t="shared" ref="R4:R48" si="1">Q4*80%</f>
        <v>30.666666666666671</v>
      </c>
      <c r="S4" s="7">
        <v>32.258064516129032</v>
      </c>
      <c r="T4" s="7">
        <f t="shared" ref="T4:T48" si="2">S4*20%</f>
        <v>6.4516129032258069</v>
      </c>
      <c r="U4" s="3"/>
      <c r="V4" s="3">
        <f t="shared" ref="V4:V48" si="3">(U4/10)*100</f>
        <v>0</v>
      </c>
      <c r="W4" s="3"/>
      <c r="X4" s="7">
        <f t="shared" ref="X4:X48" si="4">R4+T4-W4</f>
        <v>37.118279569892479</v>
      </c>
      <c r="Y4" s="3"/>
    </row>
    <row r="5" spans="1:25">
      <c r="A5" s="3">
        <v>3</v>
      </c>
      <c r="B5" s="2" t="s">
        <v>203</v>
      </c>
      <c r="C5" s="3">
        <v>20</v>
      </c>
      <c r="D5" s="19">
        <v>50</v>
      </c>
      <c r="E5" s="19" t="s">
        <v>354</v>
      </c>
      <c r="F5" s="19">
        <v>10</v>
      </c>
      <c r="G5" s="19" t="s">
        <v>354</v>
      </c>
      <c r="H5" s="19">
        <v>10</v>
      </c>
      <c r="I5" s="19" t="s">
        <v>354</v>
      </c>
      <c r="J5" s="72"/>
      <c r="K5" s="19" t="s">
        <v>6</v>
      </c>
      <c r="L5" s="19">
        <v>30</v>
      </c>
      <c r="M5" s="8">
        <v>45</v>
      </c>
      <c r="N5" s="7" t="s">
        <v>484</v>
      </c>
      <c r="O5" s="8">
        <v>40</v>
      </c>
      <c r="P5" s="7"/>
      <c r="Q5" s="7">
        <f t="shared" si="0"/>
        <v>30.833333333333332</v>
      </c>
      <c r="R5" s="7">
        <f t="shared" si="1"/>
        <v>24.666666666666668</v>
      </c>
      <c r="S5" s="7">
        <v>25.806451612903224</v>
      </c>
      <c r="T5" s="7">
        <f t="shared" si="2"/>
        <v>5.161290322580645</v>
      </c>
      <c r="U5" s="3"/>
      <c r="V5" s="3">
        <f t="shared" si="3"/>
        <v>0</v>
      </c>
      <c r="W5" s="3"/>
      <c r="X5" s="48">
        <f t="shared" si="4"/>
        <v>29.827956989247312</v>
      </c>
      <c r="Y5" s="3"/>
    </row>
    <row r="6" spans="1:25">
      <c r="A6" s="3">
        <v>4</v>
      </c>
      <c r="B6" s="2" t="s">
        <v>161</v>
      </c>
      <c r="C6" s="3">
        <v>23</v>
      </c>
      <c r="D6" s="19">
        <v>50</v>
      </c>
      <c r="E6" s="19" t="s">
        <v>354</v>
      </c>
      <c r="F6" s="19">
        <v>30</v>
      </c>
      <c r="G6" s="19" t="s">
        <v>354</v>
      </c>
      <c r="H6" s="19">
        <v>46</v>
      </c>
      <c r="I6" s="19" t="s">
        <v>354</v>
      </c>
      <c r="J6" s="72"/>
      <c r="K6" s="19" t="s">
        <v>6</v>
      </c>
      <c r="L6" s="19">
        <v>30</v>
      </c>
      <c r="M6" s="8">
        <v>45</v>
      </c>
      <c r="N6" s="7" t="s">
        <v>376</v>
      </c>
      <c r="O6" s="8">
        <v>35</v>
      </c>
      <c r="P6" s="7"/>
      <c r="Q6" s="7">
        <f t="shared" si="0"/>
        <v>39.333333333333336</v>
      </c>
      <c r="R6" s="7">
        <f t="shared" si="1"/>
        <v>31.466666666666669</v>
      </c>
      <c r="S6" s="7">
        <v>0</v>
      </c>
      <c r="T6" s="7">
        <f t="shared" si="2"/>
        <v>0</v>
      </c>
      <c r="U6" s="3"/>
      <c r="V6" s="3">
        <f t="shared" si="3"/>
        <v>0</v>
      </c>
      <c r="W6" s="3">
        <v>1</v>
      </c>
      <c r="X6" s="7">
        <f t="shared" si="4"/>
        <v>30.466666666666669</v>
      </c>
      <c r="Y6" s="3"/>
    </row>
    <row r="7" spans="1:25">
      <c r="A7" s="3">
        <v>5</v>
      </c>
      <c r="B7" s="2" t="s">
        <v>162</v>
      </c>
      <c r="C7" s="3">
        <v>23</v>
      </c>
      <c r="D7" s="19">
        <v>10</v>
      </c>
      <c r="E7" s="19" t="s">
        <v>354</v>
      </c>
      <c r="F7" s="19">
        <v>30</v>
      </c>
      <c r="G7" s="19" t="s">
        <v>354</v>
      </c>
      <c r="H7" s="19">
        <v>46</v>
      </c>
      <c r="I7" s="19" t="s">
        <v>354</v>
      </c>
      <c r="J7" s="72"/>
      <c r="K7" s="19" t="s">
        <v>371</v>
      </c>
      <c r="L7" s="19">
        <v>10</v>
      </c>
      <c r="M7" s="8">
        <v>45</v>
      </c>
      <c r="N7" s="7" t="s">
        <v>354</v>
      </c>
      <c r="O7" s="8">
        <v>45</v>
      </c>
      <c r="P7" s="7"/>
      <c r="Q7" s="7">
        <f t="shared" si="0"/>
        <v>31</v>
      </c>
      <c r="R7" s="7">
        <f t="shared" si="1"/>
        <v>24.8</v>
      </c>
      <c r="S7" s="7">
        <v>0</v>
      </c>
      <c r="T7" s="7">
        <f t="shared" si="2"/>
        <v>0</v>
      </c>
      <c r="U7" s="3">
        <v>2</v>
      </c>
      <c r="V7" s="3">
        <f t="shared" si="3"/>
        <v>20</v>
      </c>
      <c r="W7" s="3"/>
      <c r="X7" s="48">
        <f t="shared" si="4"/>
        <v>24.8</v>
      </c>
      <c r="Y7" s="3"/>
    </row>
    <row r="8" spans="1:25">
      <c r="A8" s="3">
        <v>6</v>
      </c>
      <c r="B8" s="2" t="s">
        <v>202</v>
      </c>
      <c r="C8" s="3">
        <v>7</v>
      </c>
      <c r="D8" s="19">
        <v>10</v>
      </c>
      <c r="E8" s="19" t="s">
        <v>354</v>
      </c>
      <c r="F8" s="19">
        <v>10</v>
      </c>
      <c r="G8" s="19" t="s">
        <v>11</v>
      </c>
      <c r="H8" s="19">
        <v>10</v>
      </c>
      <c r="I8" s="19" t="s">
        <v>354</v>
      </c>
      <c r="J8" s="72"/>
      <c r="K8" s="19" t="s">
        <v>82</v>
      </c>
      <c r="L8" s="19">
        <v>10</v>
      </c>
      <c r="M8" s="8">
        <v>10</v>
      </c>
      <c r="N8" s="7" t="s">
        <v>371</v>
      </c>
      <c r="O8" s="8"/>
      <c r="P8" s="7"/>
      <c r="Q8" s="7">
        <f t="shared" si="0"/>
        <v>10</v>
      </c>
      <c r="R8" s="7">
        <f t="shared" si="1"/>
        <v>8</v>
      </c>
      <c r="S8" s="7">
        <v>32.258064516129032</v>
      </c>
      <c r="T8" s="7">
        <f t="shared" si="2"/>
        <v>6.4516129032258069</v>
      </c>
      <c r="U8" s="3">
        <v>4</v>
      </c>
      <c r="V8" s="3">
        <f t="shared" si="3"/>
        <v>40</v>
      </c>
      <c r="W8" s="3">
        <v>1</v>
      </c>
      <c r="X8" s="48">
        <f t="shared" si="4"/>
        <v>13.451612903225808</v>
      </c>
      <c r="Y8" s="3"/>
    </row>
    <row r="9" spans="1:25">
      <c r="A9" s="3">
        <v>7</v>
      </c>
      <c r="B9" s="2" t="s">
        <v>163</v>
      </c>
      <c r="C9" s="3">
        <v>5</v>
      </c>
      <c r="D9" s="19">
        <v>50</v>
      </c>
      <c r="E9" s="19" t="s">
        <v>354</v>
      </c>
      <c r="F9" s="19">
        <v>50</v>
      </c>
      <c r="G9" s="19" t="s">
        <v>354</v>
      </c>
      <c r="H9" s="19">
        <v>10</v>
      </c>
      <c r="I9" s="19" t="s">
        <v>11</v>
      </c>
      <c r="J9" s="72"/>
      <c r="K9" s="19" t="s">
        <v>11</v>
      </c>
      <c r="L9" s="19">
        <v>10</v>
      </c>
      <c r="M9" s="8">
        <v>45</v>
      </c>
      <c r="N9" s="7" t="s">
        <v>354</v>
      </c>
      <c r="O9" s="8">
        <v>45</v>
      </c>
      <c r="P9" s="7"/>
      <c r="Q9" s="7">
        <f t="shared" si="0"/>
        <v>35</v>
      </c>
      <c r="R9" s="7">
        <f t="shared" si="1"/>
        <v>28</v>
      </c>
      <c r="S9" s="7">
        <v>0</v>
      </c>
      <c r="T9" s="7">
        <f t="shared" si="2"/>
        <v>0</v>
      </c>
      <c r="U9" s="3">
        <v>4</v>
      </c>
      <c r="V9" s="3">
        <f t="shared" si="3"/>
        <v>40</v>
      </c>
      <c r="W9" s="3"/>
      <c r="X9" s="48">
        <f t="shared" si="4"/>
        <v>28</v>
      </c>
      <c r="Y9" s="3"/>
    </row>
    <row r="10" spans="1:25">
      <c r="A10" s="3">
        <v>8</v>
      </c>
      <c r="B10" s="2" t="s">
        <v>164</v>
      </c>
      <c r="C10" s="3">
        <v>6</v>
      </c>
      <c r="D10" s="19">
        <v>50</v>
      </c>
      <c r="E10" s="19" t="s">
        <v>354</v>
      </c>
      <c r="F10" s="19">
        <v>45</v>
      </c>
      <c r="G10" s="19" t="s">
        <v>354</v>
      </c>
      <c r="H10" s="19">
        <v>50</v>
      </c>
      <c r="I10" s="19" t="s">
        <v>354</v>
      </c>
      <c r="J10" s="72"/>
      <c r="K10" s="19" t="s">
        <v>6</v>
      </c>
      <c r="L10" s="19">
        <v>10</v>
      </c>
      <c r="M10" s="8">
        <v>45</v>
      </c>
      <c r="N10" s="7" t="s">
        <v>354</v>
      </c>
      <c r="O10" s="8">
        <v>45</v>
      </c>
      <c r="P10" s="7"/>
      <c r="Q10" s="7">
        <f t="shared" si="0"/>
        <v>40.833333333333336</v>
      </c>
      <c r="R10" s="7">
        <f t="shared" si="1"/>
        <v>32.666666666666671</v>
      </c>
      <c r="S10" s="7">
        <v>33.87096774193548</v>
      </c>
      <c r="T10" s="7">
        <f t="shared" si="2"/>
        <v>6.7741935483870961</v>
      </c>
      <c r="U10" s="3"/>
      <c r="V10" s="3">
        <f t="shared" si="3"/>
        <v>0</v>
      </c>
      <c r="W10" s="3"/>
      <c r="X10" s="7">
        <f t="shared" si="4"/>
        <v>39.440860215053767</v>
      </c>
      <c r="Y10" s="3"/>
    </row>
    <row r="11" spans="1:25">
      <c r="A11" s="3">
        <v>9</v>
      </c>
      <c r="B11" s="2" t="s">
        <v>165</v>
      </c>
      <c r="C11" s="3">
        <v>8</v>
      </c>
      <c r="D11" s="19">
        <v>50</v>
      </c>
      <c r="E11" s="19" t="s">
        <v>354</v>
      </c>
      <c r="F11" s="72"/>
      <c r="G11" s="19" t="s">
        <v>354</v>
      </c>
      <c r="H11" s="19">
        <v>44</v>
      </c>
      <c r="I11" s="19" t="s">
        <v>354</v>
      </c>
      <c r="J11" s="19">
        <v>45</v>
      </c>
      <c r="K11" s="19" t="s">
        <v>6</v>
      </c>
      <c r="L11" s="19">
        <v>40</v>
      </c>
      <c r="M11" s="8">
        <v>45</v>
      </c>
      <c r="N11" s="7" t="s">
        <v>354</v>
      </c>
      <c r="O11" s="8">
        <v>49</v>
      </c>
      <c r="P11" s="7"/>
      <c r="Q11" s="7">
        <f t="shared" si="0"/>
        <v>45.5</v>
      </c>
      <c r="R11" s="7">
        <f t="shared" si="1"/>
        <v>36.4</v>
      </c>
      <c r="S11" s="7">
        <v>35.483870967741936</v>
      </c>
      <c r="T11" s="7">
        <f t="shared" si="2"/>
        <v>7.0967741935483879</v>
      </c>
      <c r="U11" s="3"/>
      <c r="V11" s="3">
        <f t="shared" si="3"/>
        <v>0</v>
      </c>
      <c r="W11" s="3"/>
      <c r="X11" s="7">
        <f t="shared" si="4"/>
        <v>43.49677419354839</v>
      </c>
      <c r="Y11" s="3"/>
    </row>
    <row r="12" spans="1:25">
      <c r="A12" s="3">
        <v>10</v>
      </c>
      <c r="B12" s="2" t="s">
        <v>166</v>
      </c>
      <c r="C12" s="3">
        <v>18</v>
      </c>
      <c r="D12" s="19">
        <v>50</v>
      </c>
      <c r="E12" s="19" t="s">
        <v>354</v>
      </c>
      <c r="F12" s="19">
        <v>40</v>
      </c>
      <c r="G12" s="19" t="s">
        <v>354</v>
      </c>
      <c r="H12" s="19">
        <v>50</v>
      </c>
      <c r="I12" s="19" t="s">
        <v>354</v>
      </c>
      <c r="J12" s="72"/>
      <c r="K12" s="19" t="s">
        <v>6</v>
      </c>
      <c r="L12" s="19">
        <v>35</v>
      </c>
      <c r="M12" s="8">
        <v>45</v>
      </c>
      <c r="N12" s="7" t="s">
        <v>354</v>
      </c>
      <c r="O12" s="8">
        <v>45</v>
      </c>
      <c r="P12" s="7"/>
      <c r="Q12" s="7">
        <f t="shared" si="0"/>
        <v>44.166666666666664</v>
      </c>
      <c r="R12" s="7">
        <f t="shared" si="1"/>
        <v>35.333333333333336</v>
      </c>
      <c r="S12" s="7">
        <v>29.032258064516128</v>
      </c>
      <c r="T12" s="7">
        <f t="shared" si="2"/>
        <v>5.806451612903226</v>
      </c>
      <c r="U12" s="3"/>
      <c r="V12" s="3">
        <f t="shared" si="3"/>
        <v>0</v>
      </c>
      <c r="W12" s="3"/>
      <c r="X12" s="7">
        <f t="shared" si="4"/>
        <v>41.13978494623656</v>
      </c>
      <c r="Y12" s="3"/>
    </row>
    <row r="13" spans="1:25">
      <c r="A13" s="3">
        <v>11</v>
      </c>
      <c r="B13" s="2" t="s">
        <v>379</v>
      </c>
      <c r="C13" s="3">
        <v>19</v>
      </c>
      <c r="D13" s="19">
        <v>45</v>
      </c>
      <c r="E13" s="19" t="s">
        <v>6</v>
      </c>
      <c r="F13" s="72"/>
      <c r="G13" s="19" t="s">
        <v>354</v>
      </c>
      <c r="H13" s="19">
        <v>45</v>
      </c>
      <c r="I13" s="19" t="s">
        <v>354</v>
      </c>
      <c r="J13" s="19">
        <v>25</v>
      </c>
      <c r="K13" s="19" t="s">
        <v>6</v>
      </c>
      <c r="L13" s="19">
        <v>30</v>
      </c>
      <c r="M13" s="8">
        <v>45</v>
      </c>
      <c r="N13" s="7" t="s">
        <v>354</v>
      </c>
      <c r="O13" s="8">
        <v>50</v>
      </c>
      <c r="P13" s="7"/>
      <c r="Q13" s="7">
        <f t="shared" si="0"/>
        <v>40</v>
      </c>
      <c r="R13" s="7">
        <f t="shared" si="1"/>
        <v>32</v>
      </c>
      <c r="S13" s="7">
        <v>17.741935483870968</v>
      </c>
      <c r="T13" s="7">
        <f t="shared" si="2"/>
        <v>3.5483870967741939</v>
      </c>
      <c r="U13" s="3"/>
      <c r="V13" s="3">
        <f t="shared" si="3"/>
        <v>0</v>
      </c>
      <c r="W13" s="3"/>
      <c r="X13" s="7">
        <f t="shared" si="4"/>
        <v>35.548387096774192</v>
      </c>
      <c r="Y13" s="3"/>
    </row>
    <row r="14" spans="1:25">
      <c r="A14" s="3">
        <v>12</v>
      </c>
      <c r="B14" s="2" t="s">
        <v>167</v>
      </c>
      <c r="C14" s="3">
        <v>18</v>
      </c>
      <c r="D14" s="19">
        <v>50</v>
      </c>
      <c r="E14" s="19" t="s">
        <v>354</v>
      </c>
      <c r="F14" s="19">
        <v>40</v>
      </c>
      <c r="G14" s="19" t="s">
        <v>354</v>
      </c>
      <c r="H14" s="19">
        <v>50</v>
      </c>
      <c r="I14" s="19" t="s">
        <v>354</v>
      </c>
      <c r="J14" s="72"/>
      <c r="K14" s="19" t="s">
        <v>6</v>
      </c>
      <c r="L14" s="19">
        <v>10</v>
      </c>
      <c r="M14" s="8">
        <v>10</v>
      </c>
      <c r="N14" s="7" t="s">
        <v>371</v>
      </c>
      <c r="O14" s="8"/>
      <c r="P14" s="7"/>
      <c r="Q14" s="7">
        <f t="shared" si="0"/>
        <v>32</v>
      </c>
      <c r="R14" s="7">
        <f t="shared" si="1"/>
        <v>25.6</v>
      </c>
      <c r="S14" s="7">
        <v>29.032258064516128</v>
      </c>
      <c r="T14" s="7">
        <f t="shared" si="2"/>
        <v>5.806451612903226</v>
      </c>
      <c r="U14" s="3">
        <v>2</v>
      </c>
      <c r="V14" s="3">
        <f t="shared" si="3"/>
        <v>20</v>
      </c>
      <c r="W14" s="3"/>
      <c r="X14" s="7">
        <f t="shared" si="4"/>
        <v>31.406451612903226</v>
      </c>
      <c r="Y14" s="3"/>
    </row>
    <row r="15" spans="1:25">
      <c r="A15" s="3">
        <v>13</v>
      </c>
      <c r="B15" s="2" t="s">
        <v>168</v>
      </c>
      <c r="C15" s="3">
        <v>21</v>
      </c>
      <c r="D15" s="19">
        <v>10</v>
      </c>
      <c r="E15" s="19" t="s">
        <v>377</v>
      </c>
      <c r="F15" s="19">
        <v>30</v>
      </c>
      <c r="G15" s="19" t="s">
        <v>11</v>
      </c>
      <c r="H15" s="19">
        <v>10</v>
      </c>
      <c r="I15" s="19" t="s">
        <v>354</v>
      </c>
      <c r="J15" s="72"/>
      <c r="K15" s="19" t="s">
        <v>380</v>
      </c>
      <c r="L15" s="19">
        <v>10</v>
      </c>
      <c r="M15" s="8">
        <v>45</v>
      </c>
      <c r="N15" s="7" t="s">
        <v>354</v>
      </c>
      <c r="O15" s="8">
        <v>35</v>
      </c>
      <c r="P15" s="7"/>
      <c r="Q15" s="7">
        <f t="shared" si="0"/>
        <v>23.333333333333332</v>
      </c>
      <c r="R15" s="7">
        <f t="shared" si="1"/>
        <v>18.666666666666668</v>
      </c>
      <c r="S15" s="7">
        <v>27.419354838709676</v>
      </c>
      <c r="T15" s="7">
        <f t="shared" si="2"/>
        <v>5.4838709677419359</v>
      </c>
      <c r="U15" s="3">
        <v>2</v>
      </c>
      <c r="V15" s="3">
        <f t="shared" si="3"/>
        <v>20</v>
      </c>
      <c r="W15" s="3">
        <v>2</v>
      </c>
      <c r="X15" s="48">
        <f t="shared" si="4"/>
        <v>22.150537634408604</v>
      </c>
      <c r="Y15" s="3"/>
    </row>
    <row r="16" spans="1:25">
      <c r="A16" s="3">
        <v>14</v>
      </c>
      <c r="B16" s="2" t="s">
        <v>169</v>
      </c>
      <c r="C16" s="3">
        <v>21</v>
      </c>
      <c r="D16" s="19">
        <v>40</v>
      </c>
      <c r="E16" s="19" t="s">
        <v>354</v>
      </c>
      <c r="F16" s="19">
        <v>10</v>
      </c>
      <c r="G16" s="19" t="s">
        <v>354</v>
      </c>
      <c r="H16" s="19">
        <v>10</v>
      </c>
      <c r="I16" s="19" t="s">
        <v>354</v>
      </c>
      <c r="J16" s="72"/>
      <c r="K16" s="19" t="s">
        <v>82</v>
      </c>
      <c r="L16" s="19">
        <v>10</v>
      </c>
      <c r="M16" s="8">
        <v>45</v>
      </c>
      <c r="N16" s="7" t="s">
        <v>354</v>
      </c>
      <c r="O16" s="8">
        <v>30</v>
      </c>
      <c r="P16" s="7"/>
      <c r="Q16" s="7">
        <f t="shared" si="0"/>
        <v>24.166666666666668</v>
      </c>
      <c r="R16" s="7">
        <f t="shared" si="1"/>
        <v>19.333333333333336</v>
      </c>
      <c r="S16" s="7">
        <v>40.322580645161288</v>
      </c>
      <c r="T16" s="7">
        <f t="shared" si="2"/>
        <v>8.064516129032258</v>
      </c>
      <c r="U16" s="3"/>
      <c r="V16" s="3">
        <f t="shared" si="3"/>
        <v>0</v>
      </c>
      <c r="W16" s="3">
        <v>1</v>
      </c>
      <c r="X16" s="48">
        <f t="shared" si="4"/>
        <v>26.397849462365592</v>
      </c>
      <c r="Y16" s="3"/>
    </row>
    <row r="17" spans="1:25">
      <c r="A17" s="3">
        <v>15</v>
      </c>
      <c r="B17" s="2" t="s">
        <v>170</v>
      </c>
      <c r="C17" s="3">
        <v>14</v>
      </c>
      <c r="D17" s="19">
        <v>50</v>
      </c>
      <c r="E17" s="19" t="s">
        <v>354</v>
      </c>
      <c r="F17" s="19">
        <v>50</v>
      </c>
      <c r="G17" s="19" t="s">
        <v>354</v>
      </c>
      <c r="H17" s="19">
        <v>46</v>
      </c>
      <c r="I17" s="19" t="s">
        <v>354</v>
      </c>
      <c r="J17" s="72"/>
      <c r="K17" s="19" t="s">
        <v>6</v>
      </c>
      <c r="L17" s="19">
        <v>20</v>
      </c>
      <c r="M17" s="8">
        <v>45</v>
      </c>
      <c r="N17" s="7" t="s">
        <v>354</v>
      </c>
      <c r="O17" s="8">
        <v>45</v>
      </c>
      <c r="P17" s="7"/>
      <c r="Q17" s="7">
        <f t="shared" si="0"/>
        <v>42.666666666666664</v>
      </c>
      <c r="R17" s="7">
        <f t="shared" si="1"/>
        <v>34.133333333333333</v>
      </c>
      <c r="S17" s="7">
        <v>29.032258064516128</v>
      </c>
      <c r="T17" s="7">
        <f t="shared" si="2"/>
        <v>5.806451612903226</v>
      </c>
      <c r="U17" s="3"/>
      <c r="V17" s="3">
        <f t="shared" si="3"/>
        <v>0</v>
      </c>
      <c r="W17" s="3"/>
      <c r="X17" s="7">
        <f t="shared" si="4"/>
        <v>39.939784946236557</v>
      </c>
      <c r="Y17" s="3"/>
    </row>
    <row r="18" spans="1:25">
      <c r="A18" s="3">
        <v>16</v>
      </c>
      <c r="B18" s="2" t="s">
        <v>171</v>
      </c>
      <c r="C18" s="3">
        <v>4</v>
      </c>
      <c r="D18" s="19">
        <v>48</v>
      </c>
      <c r="E18" s="19" t="s">
        <v>354</v>
      </c>
      <c r="F18" s="19">
        <v>45</v>
      </c>
      <c r="G18" s="19" t="s">
        <v>354</v>
      </c>
      <c r="H18" s="19">
        <v>50</v>
      </c>
      <c r="I18" s="19" t="s">
        <v>354</v>
      </c>
      <c r="J18" s="72"/>
      <c r="K18" s="19" t="s">
        <v>6</v>
      </c>
      <c r="L18" s="19">
        <v>45</v>
      </c>
      <c r="M18" s="8">
        <v>45</v>
      </c>
      <c r="N18" s="7" t="s">
        <v>354</v>
      </c>
      <c r="O18" s="8">
        <v>50</v>
      </c>
      <c r="P18" s="7"/>
      <c r="Q18" s="7">
        <f t="shared" si="0"/>
        <v>47.166666666666664</v>
      </c>
      <c r="R18" s="7">
        <f t="shared" si="1"/>
        <v>37.733333333333334</v>
      </c>
      <c r="S18" s="7">
        <v>33.87096774193548</v>
      </c>
      <c r="T18" s="7">
        <f t="shared" si="2"/>
        <v>6.7741935483870961</v>
      </c>
      <c r="U18" s="3"/>
      <c r="V18" s="3">
        <f t="shared" si="3"/>
        <v>0</v>
      </c>
      <c r="W18" s="3"/>
      <c r="X18" s="7">
        <f t="shared" si="4"/>
        <v>44.50752688172043</v>
      </c>
      <c r="Y18" s="3"/>
    </row>
    <row r="19" spans="1:25">
      <c r="A19" s="3">
        <v>17</v>
      </c>
      <c r="B19" s="2" t="s">
        <v>172</v>
      </c>
      <c r="C19" s="3">
        <v>12</v>
      </c>
      <c r="D19" s="19">
        <v>38</v>
      </c>
      <c r="E19" s="19" t="s">
        <v>380</v>
      </c>
      <c r="F19" s="19">
        <v>25</v>
      </c>
      <c r="G19" s="19" t="s">
        <v>354</v>
      </c>
      <c r="H19" s="19">
        <v>10</v>
      </c>
      <c r="I19" s="19" t="s">
        <v>11</v>
      </c>
      <c r="J19" s="72"/>
      <c r="K19" s="19" t="s">
        <v>6</v>
      </c>
      <c r="L19" s="19">
        <v>25</v>
      </c>
      <c r="M19" s="8">
        <v>45</v>
      </c>
      <c r="N19" s="7" t="s">
        <v>354</v>
      </c>
      <c r="O19" s="8">
        <v>38</v>
      </c>
      <c r="P19" s="7"/>
      <c r="Q19" s="7">
        <f t="shared" si="0"/>
        <v>30.166666666666668</v>
      </c>
      <c r="R19" s="7">
        <f t="shared" si="1"/>
        <v>24.133333333333336</v>
      </c>
      <c r="S19" s="7">
        <v>22.580645161290324</v>
      </c>
      <c r="T19" s="7">
        <f t="shared" si="2"/>
        <v>4.5161290322580649</v>
      </c>
      <c r="U19" s="3">
        <v>2</v>
      </c>
      <c r="V19" s="3">
        <f t="shared" si="3"/>
        <v>20</v>
      </c>
      <c r="W19" s="3">
        <v>1</v>
      </c>
      <c r="X19" s="48">
        <f t="shared" si="4"/>
        <v>27.6494623655914</v>
      </c>
      <c r="Y19" s="3"/>
    </row>
    <row r="20" spans="1:25">
      <c r="A20" s="3">
        <v>18</v>
      </c>
      <c r="B20" s="2" t="s">
        <v>173</v>
      </c>
      <c r="C20" s="3">
        <v>13</v>
      </c>
      <c r="D20" s="72"/>
      <c r="E20" s="19" t="s">
        <v>354</v>
      </c>
      <c r="F20" s="19">
        <v>30</v>
      </c>
      <c r="G20" s="19" t="s">
        <v>354</v>
      </c>
      <c r="H20" s="19">
        <v>10</v>
      </c>
      <c r="I20" s="19" t="s">
        <v>354</v>
      </c>
      <c r="J20" s="19">
        <v>20</v>
      </c>
      <c r="K20" s="19" t="s">
        <v>6</v>
      </c>
      <c r="L20" s="19">
        <v>20</v>
      </c>
      <c r="M20" s="8">
        <v>45</v>
      </c>
      <c r="N20" s="7" t="s">
        <v>354</v>
      </c>
      <c r="O20" s="8">
        <v>38</v>
      </c>
      <c r="P20" s="7"/>
      <c r="Q20" s="7">
        <f t="shared" si="0"/>
        <v>27.166666666666668</v>
      </c>
      <c r="R20" s="7">
        <f t="shared" si="1"/>
        <v>21.733333333333334</v>
      </c>
      <c r="S20" s="7">
        <v>29.032258064516128</v>
      </c>
      <c r="T20" s="7">
        <f t="shared" si="2"/>
        <v>5.806451612903226</v>
      </c>
      <c r="U20" s="3"/>
      <c r="V20" s="3">
        <f t="shared" si="3"/>
        <v>0</v>
      </c>
      <c r="W20" s="3"/>
      <c r="X20" s="48">
        <f t="shared" si="4"/>
        <v>27.539784946236558</v>
      </c>
      <c r="Y20" s="3"/>
    </row>
    <row r="21" spans="1:25">
      <c r="A21" s="3">
        <v>19</v>
      </c>
      <c r="B21" s="2" t="s">
        <v>174</v>
      </c>
      <c r="C21" s="3">
        <v>15</v>
      </c>
      <c r="D21" s="72"/>
      <c r="E21" s="19" t="s">
        <v>380</v>
      </c>
      <c r="F21" s="19">
        <v>45</v>
      </c>
      <c r="G21" s="19" t="s">
        <v>354</v>
      </c>
      <c r="H21" s="19">
        <v>50</v>
      </c>
      <c r="I21" s="19" t="s">
        <v>354</v>
      </c>
      <c r="J21" s="19">
        <v>10</v>
      </c>
      <c r="K21" s="19" t="s">
        <v>371</v>
      </c>
      <c r="L21" s="19">
        <v>10</v>
      </c>
      <c r="M21" s="8">
        <v>10</v>
      </c>
      <c r="N21" s="7" t="s">
        <v>371</v>
      </c>
      <c r="O21" s="8"/>
      <c r="P21" s="7"/>
      <c r="Q21" s="7">
        <f t="shared" si="0"/>
        <v>25</v>
      </c>
      <c r="R21" s="7">
        <f t="shared" si="1"/>
        <v>20</v>
      </c>
      <c r="S21" s="7">
        <v>0</v>
      </c>
      <c r="T21" s="7">
        <f t="shared" si="2"/>
        <v>0</v>
      </c>
      <c r="U21" s="3">
        <v>4</v>
      </c>
      <c r="V21" s="3">
        <f t="shared" si="3"/>
        <v>40</v>
      </c>
      <c r="W21" s="3">
        <v>1</v>
      </c>
      <c r="X21" s="48">
        <f t="shared" si="4"/>
        <v>19</v>
      </c>
      <c r="Y21" s="3"/>
    </row>
    <row r="22" spans="1:25">
      <c r="A22" s="3">
        <v>20</v>
      </c>
      <c r="B22" s="2" t="s">
        <v>175</v>
      </c>
      <c r="C22" s="3">
        <v>20</v>
      </c>
      <c r="D22" s="19">
        <v>50</v>
      </c>
      <c r="E22" s="19" t="s">
        <v>354</v>
      </c>
      <c r="F22" s="19">
        <v>30</v>
      </c>
      <c r="G22" s="19" t="s">
        <v>366</v>
      </c>
      <c r="H22" s="19">
        <v>30</v>
      </c>
      <c r="I22" s="19" t="s">
        <v>354</v>
      </c>
      <c r="J22" s="72"/>
      <c r="K22" s="19" t="s">
        <v>6</v>
      </c>
      <c r="L22" s="19">
        <v>30</v>
      </c>
      <c r="M22" s="8">
        <v>45</v>
      </c>
      <c r="N22" s="7" t="s">
        <v>354</v>
      </c>
      <c r="O22" s="8">
        <v>40</v>
      </c>
      <c r="P22" s="7"/>
      <c r="Q22" s="7">
        <f t="shared" si="0"/>
        <v>37.5</v>
      </c>
      <c r="R22" s="7">
        <f t="shared" si="1"/>
        <v>30</v>
      </c>
      <c r="S22" s="7">
        <v>25.806451612903224</v>
      </c>
      <c r="T22" s="7">
        <f t="shared" si="2"/>
        <v>5.161290322580645</v>
      </c>
      <c r="U22" s="3"/>
      <c r="V22" s="3">
        <f t="shared" si="3"/>
        <v>0</v>
      </c>
      <c r="W22" s="3">
        <v>1</v>
      </c>
      <c r="X22" s="7">
        <f t="shared" si="4"/>
        <v>34.161290322580648</v>
      </c>
      <c r="Y22" s="3"/>
    </row>
    <row r="23" spans="1:25">
      <c r="A23" s="3">
        <v>21</v>
      </c>
      <c r="B23" s="2" t="s">
        <v>176</v>
      </c>
      <c r="C23" s="3">
        <v>12</v>
      </c>
      <c r="D23" s="19">
        <v>30</v>
      </c>
      <c r="E23" s="19" t="s">
        <v>380</v>
      </c>
      <c r="F23" s="19">
        <v>25</v>
      </c>
      <c r="G23" s="19" t="s">
        <v>354</v>
      </c>
      <c r="H23" s="19">
        <v>30</v>
      </c>
      <c r="I23" s="19" t="s">
        <v>354</v>
      </c>
      <c r="J23" s="72"/>
      <c r="K23" s="19" t="s">
        <v>6</v>
      </c>
      <c r="L23" s="19">
        <v>25</v>
      </c>
      <c r="M23" s="8">
        <v>45</v>
      </c>
      <c r="N23" s="7" t="s">
        <v>354</v>
      </c>
      <c r="O23" s="8">
        <v>39</v>
      </c>
      <c r="P23" s="7"/>
      <c r="Q23" s="7">
        <f t="shared" si="0"/>
        <v>32.333333333333336</v>
      </c>
      <c r="R23" s="7">
        <f t="shared" si="1"/>
        <v>25.866666666666671</v>
      </c>
      <c r="S23" s="7">
        <v>27.419354838709676</v>
      </c>
      <c r="T23" s="7">
        <f t="shared" si="2"/>
        <v>5.4838709677419359</v>
      </c>
      <c r="U23" s="3"/>
      <c r="V23" s="3">
        <f t="shared" si="3"/>
        <v>0</v>
      </c>
      <c r="W23" s="3">
        <v>1</v>
      </c>
      <c r="X23" s="7">
        <f t="shared" si="4"/>
        <v>30.350537634408607</v>
      </c>
      <c r="Y23" s="3"/>
    </row>
    <row r="24" spans="1:25">
      <c r="A24" s="3">
        <v>22</v>
      </c>
      <c r="B24" s="2" t="s">
        <v>177</v>
      </c>
      <c r="C24" s="3">
        <v>22</v>
      </c>
      <c r="D24" s="19">
        <v>10</v>
      </c>
      <c r="E24" s="19" t="s">
        <v>11</v>
      </c>
      <c r="F24" s="19">
        <v>40</v>
      </c>
      <c r="G24" s="19" t="s">
        <v>354</v>
      </c>
      <c r="H24" s="19">
        <v>30</v>
      </c>
      <c r="I24" s="19" t="s">
        <v>354</v>
      </c>
      <c r="J24" s="72"/>
      <c r="K24" s="19" t="s">
        <v>371</v>
      </c>
      <c r="L24" s="19">
        <v>10</v>
      </c>
      <c r="M24" s="8">
        <v>45</v>
      </c>
      <c r="N24" s="7" t="s">
        <v>354</v>
      </c>
      <c r="O24" s="8">
        <v>40</v>
      </c>
      <c r="P24" s="7"/>
      <c r="Q24" s="7">
        <f t="shared" si="0"/>
        <v>29.166666666666668</v>
      </c>
      <c r="R24" s="7">
        <f t="shared" si="1"/>
        <v>23.333333333333336</v>
      </c>
      <c r="S24" s="7">
        <v>0</v>
      </c>
      <c r="T24" s="7">
        <f t="shared" si="2"/>
        <v>0</v>
      </c>
      <c r="U24" s="3">
        <v>4</v>
      </c>
      <c r="V24" s="3">
        <f t="shared" si="3"/>
        <v>40</v>
      </c>
      <c r="W24" s="3"/>
      <c r="X24" s="48">
        <f t="shared" si="4"/>
        <v>23.333333333333336</v>
      </c>
      <c r="Y24" s="3"/>
    </row>
    <row r="25" spans="1:25">
      <c r="A25" s="3">
        <v>23</v>
      </c>
      <c r="B25" s="2" t="s">
        <v>178</v>
      </c>
      <c r="C25" s="3">
        <v>16</v>
      </c>
      <c r="D25" s="72"/>
      <c r="E25" s="19" t="s">
        <v>11</v>
      </c>
      <c r="F25" s="19">
        <v>30</v>
      </c>
      <c r="G25" s="19" t="s">
        <v>354</v>
      </c>
      <c r="H25" s="19">
        <v>30</v>
      </c>
      <c r="I25" s="19" t="s">
        <v>354</v>
      </c>
      <c r="J25" s="19">
        <v>25</v>
      </c>
      <c r="K25" s="19" t="s">
        <v>11</v>
      </c>
      <c r="L25" s="19">
        <v>10</v>
      </c>
      <c r="M25" s="8">
        <v>45</v>
      </c>
      <c r="N25" s="7" t="s">
        <v>354</v>
      </c>
      <c r="O25" s="8">
        <v>40</v>
      </c>
      <c r="P25" s="7"/>
      <c r="Q25" s="7">
        <f t="shared" si="0"/>
        <v>30</v>
      </c>
      <c r="R25" s="7">
        <f t="shared" si="1"/>
        <v>24</v>
      </c>
      <c r="S25" s="7">
        <v>0</v>
      </c>
      <c r="T25" s="7">
        <f t="shared" si="2"/>
        <v>0</v>
      </c>
      <c r="U25" s="3">
        <v>4</v>
      </c>
      <c r="V25" s="3">
        <f t="shared" si="3"/>
        <v>40</v>
      </c>
      <c r="W25" s="3"/>
      <c r="X25" s="48">
        <f t="shared" si="4"/>
        <v>24</v>
      </c>
      <c r="Y25" s="3"/>
    </row>
    <row r="26" spans="1:25">
      <c r="A26" s="3">
        <v>24</v>
      </c>
      <c r="B26" s="2" t="s">
        <v>179</v>
      </c>
      <c r="C26" s="3">
        <v>19</v>
      </c>
      <c r="D26" s="72"/>
      <c r="E26" s="19" t="s">
        <v>354</v>
      </c>
      <c r="F26" s="19">
        <v>10</v>
      </c>
      <c r="G26" s="19" t="s">
        <v>11</v>
      </c>
      <c r="H26" s="19">
        <v>45</v>
      </c>
      <c r="I26" s="19" t="s">
        <v>354</v>
      </c>
      <c r="J26" s="19">
        <v>10</v>
      </c>
      <c r="K26" s="19" t="s">
        <v>6</v>
      </c>
      <c r="L26" s="19">
        <v>30</v>
      </c>
      <c r="M26" s="8">
        <v>10</v>
      </c>
      <c r="N26" s="7" t="s">
        <v>371</v>
      </c>
      <c r="O26" s="8"/>
      <c r="P26" s="7"/>
      <c r="Q26" s="7">
        <f t="shared" si="0"/>
        <v>21</v>
      </c>
      <c r="R26" s="7">
        <f t="shared" si="1"/>
        <v>16.8</v>
      </c>
      <c r="S26" s="7">
        <v>17.741935483870968</v>
      </c>
      <c r="T26" s="7">
        <f t="shared" si="2"/>
        <v>3.5483870967741939</v>
      </c>
      <c r="U26" s="3">
        <v>4</v>
      </c>
      <c r="V26" s="3">
        <f t="shared" si="3"/>
        <v>40</v>
      </c>
      <c r="W26" s="3"/>
      <c r="X26" s="48">
        <f t="shared" si="4"/>
        <v>20.348387096774196</v>
      </c>
      <c r="Y26" s="3"/>
    </row>
    <row r="27" spans="1:25">
      <c r="A27" s="3">
        <v>25</v>
      </c>
      <c r="B27" s="2" t="s">
        <v>180</v>
      </c>
      <c r="C27" s="3">
        <v>15</v>
      </c>
      <c r="D27" s="19">
        <v>50</v>
      </c>
      <c r="E27" s="19" t="s">
        <v>380</v>
      </c>
      <c r="F27" s="19">
        <v>45</v>
      </c>
      <c r="G27" s="19" t="s">
        <v>354</v>
      </c>
      <c r="H27" s="19">
        <v>50</v>
      </c>
      <c r="I27" s="19" t="s">
        <v>354</v>
      </c>
      <c r="J27" s="72"/>
      <c r="K27" s="19" t="s">
        <v>6</v>
      </c>
      <c r="L27" s="19">
        <v>50</v>
      </c>
      <c r="M27" s="8">
        <v>45</v>
      </c>
      <c r="N27" s="7" t="s">
        <v>354</v>
      </c>
      <c r="O27" s="8">
        <v>40</v>
      </c>
      <c r="P27" s="7"/>
      <c r="Q27" s="7">
        <f t="shared" si="0"/>
        <v>46.666666666666664</v>
      </c>
      <c r="R27" s="7">
        <f t="shared" si="1"/>
        <v>37.333333333333336</v>
      </c>
      <c r="S27" s="7">
        <v>22.580645161290324</v>
      </c>
      <c r="T27" s="7">
        <f t="shared" si="2"/>
        <v>4.5161290322580649</v>
      </c>
      <c r="U27" s="3"/>
      <c r="V27" s="3">
        <f t="shared" si="3"/>
        <v>0</v>
      </c>
      <c r="W27" s="3">
        <v>1</v>
      </c>
      <c r="X27" s="7">
        <f t="shared" si="4"/>
        <v>40.8494623655914</v>
      </c>
      <c r="Y27" s="3"/>
    </row>
    <row r="28" spans="1:25">
      <c r="A28" s="3">
        <v>26</v>
      </c>
      <c r="B28" s="2" t="s">
        <v>181</v>
      </c>
      <c r="C28" s="3">
        <v>1</v>
      </c>
      <c r="D28" s="19">
        <v>43</v>
      </c>
      <c r="E28" s="19" t="s">
        <v>354</v>
      </c>
      <c r="F28" s="19">
        <v>10</v>
      </c>
      <c r="G28" s="19" t="s">
        <v>354</v>
      </c>
      <c r="H28" s="19">
        <v>30</v>
      </c>
      <c r="I28" s="19" t="s">
        <v>354</v>
      </c>
      <c r="J28" s="72"/>
      <c r="K28" s="19" t="s">
        <v>6</v>
      </c>
      <c r="L28" s="19">
        <v>30</v>
      </c>
      <c r="M28" s="8">
        <v>45</v>
      </c>
      <c r="N28" s="7" t="s">
        <v>354</v>
      </c>
      <c r="O28" s="8">
        <v>45</v>
      </c>
      <c r="P28" s="7"/>
      <c r="Q28" s="7">
        <f t="shared" si="0"/>
        <v>33.833333333333336</v>
      </c>
      <c r="R28" s="7">
        <f t="shared" si="1"/>
        <v>27.06666666666667</v>
      </c>
      <c r="S28" s="7">
        <v>27.419354838709676</v>
      </c>
      <c r="T28" s="7">
        <f t="shared" si="2"/>
        <v>5.4838709677419359</v>
      </c>
      <c r="U28" s="3"/>
      <c r="V28" s="3">
        <f t="shared" si="3"/>
        <v>0</v>
      </c>
      <c r="W28" s="3"/>
      <c r="X28" s="7">
        <f t="shared" si="4"/>
        <v>32.550537634408606</v>
      </c>
      <c r="Y28" s="3"/>
    </row>
    <row r="29" spans="1:25">
      <c r="A29" s="3">
        <v>27</v>
      </c>
      <c r="B29" s="2" t="s">
        <v>182</v>
      </c>
      <c r="C29" s="3">
        <v>10</v>
      </c>
      <c r="D29" s="72"/>
      <c r="E29" s="19" t="s">
        <v>354</v>
      </c>
      <c r="F29" s="19">
        <v>40</v>
      </c>
      <c r="G29" s="19" t="s">
        <v>354</v>
      </c>
      <c r="H29" s="19">
        <v>10</v>
      </c>
      <c r="I29" s="19" t="s">
        <v>11</v>
      </c>
      <c r="J29" s="19">
        <v>30</v>
      </c>
      <c r="K29" s="19" t="s">
        <v>6</v>
      </c>
      <c r="L29" s="19">
        <v>20</v>
      </c>
      <c r="M29" s="8">
        <v>45</v>
      </c>
      <c r="N29" s="7" t="s">
        <v>354</v>
      </c>
      <c r="O29" s="8">
        <v>40</v>
      </c>
      <c r="P29" s="7"/>
      <c r="Q29" s="7">
        <f t="shared" si="0"/>
        <v>30.833333333333332</v>
      </c>
      <c r="R29" s="7">
        <f t="shared" si="1"/>
        <v>24.666666666666668</v>
      </c>
      <c r="S29" s="7">
        <v>19.35483870967742</v>
      </c>
      <c r="T29" s="7">
        <f t="shared" si="2"/>
        <v>3.870967741935484</v>
      </c>
      <c r="U29" s="3">
        <v>2</v>
      </c>
      <c r="V29" s="3">
        <f t="shared" si="3"/>
        <v>20</v>
      </c>
      <c r="W29" s="3"/>
      <c r="X29" s="48">
        <f t="shared" si="4"/>
        <v>28.537634408602152</v>
      </c>
      <c r="Y29" s="3"/>
    </row>
    <row r="30" spans="1:25">
      <c r="A30" s="3">
        <v>28</v>
      </c>
      <c r="B30" s="2" t="s">
        <v>201</v>
      </c>
      <c r="C30" s="3">
        <v>7</v>
      </c>
      <c r="D30" s="19">
        <v>35</v>
      </c>
      <c r="E30" s="19" t="s">
        <v>354</v>
      </c>
      <c r="F30" s="19">
        <v>10</v>
      </c>
      <c r="G30" s="19" t="s">
        <v>354</v>
      </c>
      <c r="H30" s="19">
        <v>30</v>
      </c>
      <c r="I30" s="19" t="s">
        <v>354</v>
      </c>
      <c r="J30" s="72"/>
      <c r="K30" s="19" t="s">
        <v>11</v>
      </c>
      <c r="L30" s="19">
        <v>10</v>
      </c>
      <c r="M30" s="8">
        <v>10</v>
      </c>
      <c r="N30" s="7" t="s">
        <v>371</v>
      </c>
      <c r="O30" s="8"/>
      <c r="P30" s="7"/>
      <c r="Q30" s="7">
        <f t="shared" si="0"/>
        <v>19</v>
      </c>
      <c r="R30" s="7">
        <f t="shared" si="1"/>
        <v>15.200000000000001</v>
      </c>
      <c r="S30" s="7">
        <v>0</v>
      </c>
      <c r="T30" s="7">
        <f t="shared" si="2"/>
        <v>0</v>
      </c>
      <c r="U30" s="3">
        <v>4</v>
      </c>
      <c r="V30" s="3">
        <f t="shared" si="3"/>
        <v>40</v>
      </c>
      <c r="W30" s="3"/>
      <c r="X30" s="48">
        <f t="shared" si="4"/>
        <v>15.200000000000001</v>
      </c>
      <c r="Y30" s="3"/>
    </row>
    <row r="31" spans="1:25">
      <c r="A31" s="3">
        <v>29</v>
      </c>
      <c r="B31" s="2" t="s">
        <v>183</v>
      </c>
      <c r="C31" s="3">
        <v>4</v>
      </c>
      <c r="D31" s="19">
        <v>45</v>
      </c>
      <c r="E31" s="19" t="s">
        <v>354</v>
      </c>
      <c r="F31" s="19">
        <v>45</v>
      </c>
      <c r="G31" s="19" t="s">
        <v>354</v>
      </c>
      <c r="H31" s="19">
        <v>10</v>
      </c>
      <c r="I31" s="19" t="s">
        <v>11</v>
      </c>
      <c r="J31" s="72"/>
      <c r="K31" s="19" t="s">
        <v>6</v>
      </c>
      <c r="L31" s="19">
        <v>45</v>
      </c>
      <c r="M31" s="8">
        <v>45</v>
      </c>
      <c r="N31" s="7" t="s">
        <v>354</v>
      </c>
      <c r="O31" s="8">
        <v>40</v>
      </c>
      <c r="P31" s="7"/>
      <c r="Q31" s="7">
        <f t="shared" si="0"/>
        <v>38.333333333333336</v>
      </c>
      <c r="R31" s="7">
        <f t="shared" si="1"/>
        <v>30.666666666666671</v>
      </c>
      <c r="S31" s="7">
        <v>33.87096774193548</v>
      </c>
      <c r="T31" s="7">
        <f t="shared" si="2"/>
        <v>6.7741935483870961</v>
      </c>
      <c r="U31" s="3">
        <v>2</v>
      </c>
      <c r="V31" s="3">
        <f t="shared" si="3"/>
        <v>20</v>
      </c>
      <c r="W31" s="3"/>
      <c r="X31" s="7">
        <f t="shared" si="4"/>
        <v>37.440860215053767</v>
      </c>
      <c r="Y31" s="3"/>
    </row>
    <row r="32" spans="1:25">
      <c r="A32" s="3">
        <v>30</v>
      </c>
      <c r="B32" s="2" t="s">
        <v>184</v>
      </c>
      <c r="C32" s="3">
        <v>17</v>
      </c>
      <c r="D32" s="19">
        <v>50</v>
      </c>
      <c r="E32" s="19" t="s">
        <v>354</v>
      </c>
      <c r="F32" s="19">
        <v>30</v>
      </c>
      <c r="G32" s="19" t="s">
        <v>354</v>
      </c>
      <c r="H32" s="19">
        <v>30</v>
      </c>
      <c r="I32" s="19" t="s">
        <v>354</v>
      </c>
      <c r="J32" s="72"/>
      <c r="K32" s="19" t="s">
        <v>6</v>
      </c>
      <c r="L32" s="19">
        <v>25</v>
      </c>
      <c r="M32" s="8">
        <v>45</v>
      </c>
      <c r="N32" s="7" t="s">
        <v>354</v>
      </c>
      <c r="O32" s="8">
        <v>45</v>
      </c>
      <c r="P32" s="7"/>
      <c r="Q32" s="7">
        <f t="shared" si="0"/>
        <v>37.5</v>
      </c>
      <c r="R32" s="7">
        <f t="shared" si="1"/>
        <v>30</v>
      </c>
      <c r="S32" s="7">
        <v>24.193548387096776</v>
      </c>
      <c r="T32" s="7">
        <f t="shared" si="2"/>
        <v>4.8387096774193559</v>
      </c>
      <c r="U32" s="3"/>
      <c r="V32" s="3">
        <f t="shared" si="3"/>
        <v>0</v>
      </c>
      <c r="W32" s="3"/>
      <c r="X32" s="7">
        <f t="shared" si="4"/>
        <v>34.838709677419359</v>
      </c>
      <c r="Y32" s="3"/>
    </row>
    <row r="33" spans="1:25">
      <c r="A33" s="3">
        <v>31</v>
      </c>
      <c r="B33" s="2" t="s">
        <v>185</v>
      </c>
      <c r="C33" s="3">
        <v>9</v>
      </c>
      <c r="D33" s="19">
        <v>10</v>
      </c>
      <c r="E33" s="19" t="s">
        <v>354</v>
      </c>
      <c r="F33" s="19">
        <v>10</v>
      </c>
      <c r="G33" s="19" t="s">
        <v>354</v>
      </c>
      <c r="H33" s="19">
        <v>30</v>
      </c>
      <c r="I33" s="19" t="s">
        <v>354</v>
      </c>
      <c r="J33" s="72"/>
      <c r="K33" s="19" t="s">
        <v>371</v>
      </c>
      <c r="L33" s="19">
        <v>10</v>
      </c>
      <c r="M33" s="8">
        <v>45</v>
      </c>
      <c r="N33" s="7" t="s">
        <v>354</v>
      </c>
      <c r="O33" s="8">
        <v>45</v>
      </c>
      <c r="P33" s="7"/>
      <c r="Q33" s="7">
        <f t="shared" si="0"/>
        <v>25</v>
      </c>
      <c r="R33" s="7">
        <f t="shared" si="1"/>
        <v>20</v>
      </c>
      <c r="S33" s="7">
        <v>0</v>
      </c>
      <c r="T33" s="7">
        <f t="shared" si="2"/>
        <v>0</v>
      </c>
      <c r="U33" s="3">
        <v>2</v>
      </c>
      <c r="V33" s="3">
        <f t="shared" si="3"/>
        <v>20</v>
      </c>
      <c r="W33" s="3"/>
      <c r="X33" s="48">
        <f t="shared" si="4"/>
        <v>20</v>
      </c>
      <c r="Y33" s="3"/>
    </row>
    <row r="34" spans="1:25">
      <c r="A34" s="3">
        <v>32</v>
      </c>
      <c r="B34" s="2" t="s">
        <v>186</v>
      </c>
      <c r="C34" s="3">
        <v>16</v>
      </c>
      <c r="D34" s="72"/>
      <c r="E34" s="19" t="s">
        <v>354</v>
      </c>
      <c r="F34" s="19">
        <v>30</v>
      </c>
      <c r="G34" s="19" t="s">
        <v>354</v>
      </c>
      <c r="H34" s="19">
        <v>30</v>
      </c>
      <c r="I34" s="19" t="s">
        <v>409</v>
      </c>
      <c r="J34" s="19">
        <v>20</v>
      </c>
      <c r="K34" s="19" t="s">
        <v>6</v>
      </c>
      <c r="L34" s="19">
        <v>10</v>
      </c>
      <c r="M34" s="8">
        <v>45</v>
      </c>
      <c r="N34" s="7" t="s">
        <v>354</v>
      </c>
      <c r="O34" s="8">
        <v>45</v>
      </c>
      <c r="P34" s="7"/>
      <c r="Q34" s="7">
        <f t="shared" si="0"/>
        <v>30</v>
      </c>
      <c r="R34" s="7">
        <f t="shared" si="1"/>
        <v>24</v>
      </c>
      <c r="S34" s="7">
        <v>25.806451612903224</v>
      </c>
      <c r="T34" s="7">
        <f t="shared" si="2"/>
        <v>5.161290322580645</v>
      </c>
      <c r="U34" s="3"/>
      <c r="V34" s="3">
        <f t="shared" si="3"/>
        <v>0</v>
      </c>
      <c r="W34" s="3">
        <v>1</v>
      </c>
      <c r="X34" s="48">
        <f t="shared" si="4"/>
        <v>28.161290322580644</v>
      </c>
      <c r="Y34" s="3"/>
    </row>
    <row r="35" spans="1:25">
      <c r="A35" s="3">
        <v>33</v>
      </c>
      <c r="B35" s="2" t="s">
        <v>187</v>
      </c>
      <c r="C35" s="3">
        <v>6</v>
      </c>
      <c r="D35" s="19">
        <v>50</v>
      </c>
      <c r="E35" s="19" t="s">
        <v>354</v>
      </c>
      <c r="F35" s="19">
        <v>45</v>
      </c>
      <c r="G35" s="19" t="s">
        <v>354</v>
      </c>
      <c r="H35" s="19">
        <v>50</v>
      </c>
      <c r="I35" s="19" t="s">
        <v>354</v>
      </c>
      <c r="J35" s="72"/>
      <c r="K35" s="19" t="s">
        <v>6</v>
      </c>
      <c r="L35" s="19">
        <v>40</v>
      </c>
      <c r="M35" s="8">
        <v>45</v>
      </c>
      <c r="N35" s="7" t="s">
        <v>354</v>
      </c>
      <c r="O35" s="8">
        <v>50</v>
      </c>
      <c r="P35" s="7"/>
      <c r="Q35" s="7">
        <f t="shared" si="0"/>
        <v>46.666666666666664</v>
      </c>
      <c r="R35" s="7">
        <f t="shared" si="1"/>
        <v>37.333333333333336</v>
      </c>
      <c r="S35" s="7">
        <v>33.87096774193548</v>
      </c>
      <c r="T35" s="7">
        <f t="shared" si="2"/>
        <v>6.7741935483870961</v>
      </c>
      <c r="U35" s="3"/>
      <c r="V35" s="3">
        <f t="shared" si="3"/>
        <v>0</v>
      </c>
      <c r="W35" s="3"/>
      <c r="X35" s="7">
        <f t="shared" si="4"/>
        <v>44.107526881720432</v>
      </c>
      <c r="Y35" s="3"/>
    </row>
    <row r="36" spans="1:25">
      <c r="A36" s="3">
        <v>34</v>
      </c>
      <c r="B36" s="2" t="s">
        <v>188</v>
      </c>
      <c r="C36" s="3">
        <v>36</v>
      </c>
      <c r="D36" s="19">
        <v>50</v>
      </c>
      <c r="E36" s="19" t="s">
        <v>354</v>
      </c>
      <c r="F36" s="19">
        <v>25</v>
      </c>
      <c r="G36" s="19" t="s">
        <v>354</v>
      </c>
      <c r="H36" s="19">
        <v>30</v>
      </c>
      <c r="I36" s="19" t="s">
        <v>354</v>
      </c>
      <c r="J36" s="72"/>
      <c r="K36" s="19" t="s">
        <v>6</v>
      </c>
      <c r="L36" s="19">
        <v>50</v>
      </c>
      <c r="M36" s="8">
        <v>45</v>
      </c>
      <c r="N36" s="7" t="s">
        <v>354</v>
      </c>
      <c r="O36" s="8">
        <v>45</v>
      </c>
      <c r="P36" s="7"/>
      <c r="Q36" s="7">
        <f t="shared" si="0"/>
        <v>40.833333333333336</v>
      </c>
      <c r="R36" s="7">
        <f t="shared" si="1"/>
        <v>32.666666666666671</v>
      </c>
      <c r="S36" s="7">
        <v>40.322580645161288</v>
      </c>
      <c r="T36" s="7">
        <f t="shared" si="2"/>
        <v>8.064516129032258</v>
      </c>
      <c r="U36" s="3"/>
      <c r="V36" s="3">
        <f t="shared" si="3"/>
        <v>0</v>
      </c>
      <c r="W36" s="3"/>
      <c r="X36" s="7">
        <f t="shared" si="4"/>
        <v>40.731182795698928</v>
      </c>
      <c r="Y36" s="3"/>
    </row>
    <row r="37" spans="1:25">
      <c r="A37" s="3">
        <v>35</v>
      </c>
      <c r="B37" s="2" t="s">
        <v>189</v>
      </c>
      <c r="C37" s="3">
        <v>9</v>
      </c>
      <c r="D37" s="19">
        <v>35</v>
      </c>
      <c r="E37" s="19" t="s">
        <v>354</v>
      </c>
      <c r="F37" s="19">
        <v>10</v>
      </c>
      <c r="G37" s="19" t="s">
        <v>354</v>
      </c>
      <c r="H37" s="19">
        <v>30</v>
      </c>
      <c r="I37" s="19" t="s">
        <v>354</v>
      </c>
      <c r="J37" s="19">
        <v>20</v>
      </c>
      <c r="K37" s="19" t="s">
        <v>6</v>
      </c>
      <c r="L37" s="72"/>
      <c r="M37" s="8">
        <v>45</v>
      </c>
      <c r="N37" s="7" t="s">
        <v>354</v>
      </c>
      <c r="O37" s="8">
        <v>40</v>
      </c>
      <c r="P37" s="7"/>
      <c r="Q37" s="7">
        <f t="shared" si="0"/>
        <v>30</v>
      </c>
      <c r="R37" s="7">
        <f t="shared" si="1"/>
        <v>24</v>
      </c>
      <c r="S37" s="7">
        <v>27.419354838709676</v>
      </c>
      <c r="T37" s="7">
        <f t="shared" si="2"/>
        <v>5.4838709677419359</v>
      </c>
      <c r="U37" s="3"/>
      <c r="V37" s="3">
        <f t="shared" si="3"/>
        <v>0</v>
      </c>
      <c r="W37" s="3"/>
      <c r="X37" s="48">
        <f t="shared" si="4"/>
        <v>29.483870967741936</v>
      </c>
      <c r="Y37" s="3"/>
    </row>
    <row r="38" spans="1:25">
      <c r="A38" s="3">
        <v>36</v>
      </c>
      <c r="B38" s="2" t="s">
        <v>190</v>
      </c>
      <c r="C38" s="3">
        <v>1</v>
      </c>
      <c r="D38" s="19">
        <v>50</v>
      </c>
      <c r="E38" s="19" t="s">
        <v>354</v>
      </c>
      <c r="F38" s="72"/>
      <c r="G38" s="19" t="s">
        <v>354</v>
      </c>
      <c r="H38" s="19">
        <v>30</v>
      </c>
      <c r="I38" s="19" t="s">
        <v>354</v>
      </c>
      <c r="J38" s="19">
        <v>25</v>
      </c>
      <c r="K38" s="19" t="s">
        <v>6</v>
      </c>
      <c r="L38" s="19">
        <v>30</v>
      </c>
      <c r="M38" s="8">
        <v>45</v>
      </c>
      <c r="N38" s="7" t="s">
        <v>354</v>
      </c>
      <c r="O38" s="8">
        <v>45</v>
      </c>
      <c r="P38" s="7"/>
      <c r="Q38" s="7">
        <f t="shared" si="0"/>
        <v>37.5</v>
      </c>
      <c r="R38" s="7">
        <f t="shared" si="1"/>
        <v>30</v>
      </c>
      <c r="S38" s="7">
        <v>27.419354838709676</v>
      </c>
      <c r="T38" s="7">
        <f t="shared" si="2"/>
        <v>5.4838709677419359</v>
      </c>
      <c r="U38" s="3"/>
      <c r="V38" s="3">
        <f t="shared" si="3"/>
        <v>0</v>
      </c>
      <c r="W38" s="3"/>
      <c r="X38" s="7">
        <f t="shared" si="4"/>
        <v>35.483870967741936</v>
      </c>
      <c r="Y38" s="3"/>
    </row>
    <row r="39" spans="1:25">
      <c r="A39" s="3">
        <v>37</v>
      </c>
      <c r="B39" s="2" t="s">
        <v>191</v>
      </c>
      <c r="C39" s="3">
        <v>8</v>
      </c>
      <c r="D39" s="19">
        <v>45</v>
      </c>
      <c r="E39" s="19" t="s">
        <v>354</v>
      </c>
      <c r="F39" s="72"/>
      <c r="G39" s="19" t="s">
        <v>354</v>
      </c>
      <c r="H39" s="19">
        <v>44</v>
      </c>
      <c r="I39" s="19" t="s">
        <v>354</v>
      </c>
      <c r="J39" s="19">
        <v>25</v>
      </c>
      <c r="K39" s="19" t="s">
        <v>6</v>
      </c>
      <c r="L39" s="19">
        <v>30</v>
      </c>
      <c r="M39" s="8">
        <v>45</v>
      </c>
      <c r="N39" s="7" t="s">
        <v>354</v>
      </c>
      <c r="O39" s="8">
        <v>35</v>
      </c>
      <c r="P39" s="7"/>
      <c r="Q39" s="7">
        <f t="shared" si="0"/>
        <v>37.333333333333336</v>
      </c>
      <c r="R39" s="7">
        <f t="shared" si="1"/>
        <v>29.866666666666671</v>
      </c>
      <c r="S39" s="7">
        <v>35.483870967741936</v>
      </c>
      <c r="T39" s="7">
        <f t="shared" si="2"/>
        <v>7.0967741935483879</v>
      </c>
      <c r="U39" s="3"/>
      <c r="V39" s="3">
        <f t="shared" si="3"/>
        <v>0</v>
      </c>
      <c r="W39" s="3"/>
      <c r="X39" s="7">
        <f t="shared" si="4"/>
        <v>36.963440860215059</v>
      </c>
      <c r="Y39" s="3"/>
    </row>
    <row r="40" spans="1:25">
      <c r="A40" s="3">
        <v>38</v>
      </c>
      <c r="B40" s="2" t="s">
        <v>192</v>
      </c>
      <c r="C40" s="3">
        <v>11</v>
      </c>
      <c r="D40" s="19">
        <v>40</v>
      </c>
      <c r="E40" s="19" t="s">
        <v>380</v>
      </c>
      <c r="F40" s="19">
        <v>30</v>
      </c>
      <c r="G40" s="19" t="s">
        <v>354</v>
      </c>
      <c r="H40" s="19">
        <v>30</v>
      </c>
      <c r="I40" s="19" t="s">
        <v>354</v>
      </c>
      <c r="J40" s="72"/>
      <c r="K40" s="19" t="s">
        <v>6</v>
      </c>
      <c r="L40" s="19">
        <v>50</v>
      </c>
      <c r="M40" s="8">
        <v>45</v>
      </c>
      <c r="N40" s="7" t="s">
        <v>354</v>
      </c>
      <c r="O40" s="8">
        <v>45</v>
      </c>
      <c r="P40" s="7"/>
      <c r="Q40" s="7">
        <f t="shared" si="0"/>
        <v>40</v>
      </c>
      <c r="R40" s="7">
        <f t="shared" si="1"/>
        <v>32</v>
      </c>
      <c r="S40" s="7">
        <v>30.64516129032258</v>
      </c>
      <c r="T40" s="7">
        <f t="shared" si="2"/>
        <v>6.129032258064516</v>
      </c>
      <c r="U40" s="3"/>
      <c r="V40" s="3">
        <f t="shared" si="3"/>
        <v>0</v>
      </c>
      <c r="W40" s="3">
        <v>1</v>
      </c>
      <c r="X40" s="7">
        <f t="shared" si="4"/>
        <v>37.129032258064512</v>
      </c>
      <c r="Y40" s="3"/>
    </row>
    <row r="41" spans="1:25">
      <c r="A41" s="3">
        <v>39</v>
      </c>
      <c r="B41" s="2" t="s">
        <v>193</v>
      </c>
      <c r="C41" s="3">
        <v>10</v>
      </c>
      <c r="D41" s="19">
        <v>10</v>
      </c>
      <c r="E41" s="19" t="s">
        <v>354</v>
      </c>
      <c r="F41" s="72"/>
      <c r="G41" s="19" t="s">
        <v>354</v>
      </c>
      <c r="H41" s="19">
        <v>30</v>
      </c>
      <c r="I41" s="19" t="s">
        <v>354</v>
      </c>
      <c r="J41" s="19">
        <v>20</v>
      </c>
      <c r="K41" s="19" t="s">
        <v>6</v>
      </c>
      <c r="L41" s="19">
        <v>15</v>
      </c>
      <c r="M41" s="8">
        <v>45</v>
      </c>
      <c r="N41" s="7" t="s">
        <v>354</v>
      </c>
      <c r="O41" s="8">
        <v>38</v>
      </c>
      <c r="P41" s="7"/>
      <c r="Q41" s="7">
        <f t="shared" si="0"/>
        <v>26.333333333333332</v>
      </c>
      <c r="R41" s="7">
        <f t="shared" si="1"/>
        <v>21.066666666666666</v>
      </c>
      <c r="S41" s="7">
        <v>27.419354838709676</v>
      </c>
      <c r="T41" s="7">
        <f t="shared" si="2"/>
        <v>5.4838709677419359</v>
      </c>
      <c r="U41" s="3"/>
      <c r="V41" s="3">
        <f t="shared" si="3"/>
        <v>0</v>
      </c>
      <c r="W41" s="3"/>
      <c r="X41" s="48">
        <f t="shared" si="4"/>
        <v>26.550537634408602</v>
      </c>
      <c r="Y41" s="3"/>
    </row>
    <row r="42" spans="1:25">
      <c r="A42" s="3">
        <v>40</v>
      </c>
      <c r="B42" s="2" t="s">
        <v>194</v>
      </c>
      <c r="C42" s="3">
        <v>3</v>
      </c>
      <c r="D42" s="72"/>
      <c r="E42" s="19" t="s">
        <v>354</v>
      </c>
      <c r="F42" s="19">
        <v>35</v>
      </c>
      <c r="G42" s="19" t="s">
        <v>354</v>
      </c>
      <c r="H42" s="19">
        <v>50</v>
      </c>
      <c r="I42" s="19" t="s">
        <v>354</v>
      </c>
      <c r="J42" s="19">
        <v>25</v>
      </c>
      <c r="K42" s="19" t="s">
        <v>6</v>
      </c>
      <c r="L42" s="19">
        <v>42</v>
      </c>
      <c r="M42" s="8">
        <v>45</v>
      </c>
      <c r="N42" s="7" t="s">
        <v>354</v>
      </c>
      <c r="O42" s="8">
        <v>48</v>
      </c>
      <c r="P42" s="7"/>
      <c r="Q42" s="7">
        <f t="shared" si="0"/>
        <v>40.833333333333336</v>
      </c>
      <c r="R42" s="7">
        <f t="shared" si="1"/>
        <v>32.666666666666671</v>
      </c>
      <c r="S42" s="7">
        <v>24.193548387096776</v>
      </c>
      <c r="T42" s="7">
        <f t="shared" si="2"/>
        <v>4.8387096774193559</v>
      </c>
      <c r="U42" s="3"/>
      <c r="V42" s="3">
        <f t="shared" si="3"/>
        <v>0</v>
      </c>
      <c r="W42" s="3"/>
      <c r="X42" s="7">
        <f t="shared" si="4"/>
        <v>37.505376344086031</v>
      </c>
      <c r="Y42" s="3"/>
    </row>
    <row r="43" spans="1:25">
      <c r="A43" s="3">
        <v>41</v>
      </c>
      <c r="B43" s="2" t="s">
        <v>195</v>
      </c>
      <c r="C43" s="3">
        <v>5</v>
      </c>
      <c r="D43" s="19">
        <v>50</v>
      </c>
      <c r="E43" s="19" t="s">
        <v>354</v>
      </c>
      <c r="F43" s="19">
        <v>50</v>
      </c>
      <c r="G43" s="19" t="s">
        <v>354</v>
      </c>
      <c r="H43" s="19">
        <v>50</v>
      </c>
      <c r="I43" s="19" t="s">
        <v>354</v>
      </c>
      <c r="J43" s="72"/>
      <c r="K43" s="19" t="s">
        <v>6</v>
      </c>
      <c r="L43" s="19">
        <v>40</v>
      </c>
      <c r="M43" s="8">
        <v>45</v>
      </c>
      <c r="N43" s="7" t="s">
        <v>354</v>
      </c>
      <c r="O43" s="8">
        <v>47</v>
      </c>
      <c r="P43" s="7"/>
      <c r="Q43" s="7">
        <f t="shared" si="0"/>
        <v>47</v>
      </c>
      <c r="R43" s="7">
        <f t="shared" si="1"/>
        <v>37.6</v>
      </c>
      <c r="S43" s="7">
        <v>40.322580645161288</v>
      </c>
      <c r="T43" s="7">
        <f t="shared" si="2"/>
        <v>8.064516129032258</v>
      </c>
      <c r="U43" s="3"/>
      <c r="V43" s="3">
        <f t="shared" si="3"/>
        <v>0</v>
      </c>
      <c r="W43" s="3"/>
      <c r="X43" s="7">
        <f t="shared" si="4"/>
        <v>45.664516129032258</v>
      </c>
      <c r="Y43" s="3"/>
    </row>
    <row r="44" spans="1:25">
      <c r="A44" s="3">
        <v>42</v>
      </c>
      <c r="B44" s="2" t="s">
        <v>196</v>
      </c>
      <c r="C44" s="3">
        <v>19</v>
      </c>
      <c r="D44" s="19">
        <v>50</v>
      </c>
      <c r="E44" s="19" t="s">
        <v>354</v>
      </c>
      <c r="F44" s="19">
        <v>40</v>
      </c>
      <c r="G44" s="19" t="s">
        <v>11</v>
      </c>
      <c r="H44" s="19">
        <v>10</v>
      </c>
      <c r="I44" s="19" t="s">
        <v>11</v>
      </c>
      <c r="J44" s="72"/>
      <c r="K44" s="19" t="s">
        <v>371</v>
      </c>
      <c r="L44" s="19">
        <v>10</v>
      </c>
      <c r="M44" s="8">
        <v>10</v>
      </c>
      <c r="N44" s="7" t="s">
        <v>371</v>
      </c>
      <c r="O44" s="8"/>
      <c r="P44" s="7"/>
      <c r="Q44" s="7">
        <f t="shared" si="0"/>
        <v>24</v>
      </c>
      <c r="R44" s="7">
        <f t="shared" si="1"/>
        <v>19.200000000000003</v>
      </c>
      <c r="S44" s="7">
        <v>0</v>
      </c>
      <c r="T44" s="7">
        <f t="shared" si="2"/>
        <v>0</v>
      </c>
      <c r="U44" s="3">
        <v>8</v>
      </c>
      <c r="V44" s="3">
        <f t="shared" si="3"/>
        <v>80</v>
      </c>
      <c r="W44" s="3"/>
      <c r="X44" s="48">
        <f t="shared" si="4"/>
        <v>19.200000000000003</v>
      </c>
      <c r="Y44" s="3"/>
    </row>
    <row r="45" spans="1:25">
      <c r="A45" s="3">
        <v>43</v>
      </c>
      <c r="B45" s="2" t="s">
        <v>197</v>
      </c>
      <c r="C45" s="3">
        <v>17</v>
      </c>
      <c r="D45" s="19">
        <v>50</v>
      </c>
      <c r="E45" s="19" t="s">
        <v>354</v>
      </c>
      <c r="F45" s="19">
        <v>30</v>
      </c>
      <c r="G45" s="19" t="s">
        <v>11</v>
      </c>
      <c r="H45" s="19">
        <v>30</v>
      </c>
      <c r="I45" s="19" t="s">
        <v>354</v>
      </c>
      <c r="J45" s="72"/>
      <c r="K45" s="19" t="s">
        <v>6</v>
      </c>
      <c r="L45" s="19">
        <v>25</v>
      </c>
      <c r="M45" s="8">
        <v>40</v>
      </c>
      <c r="N45" s="7" t="s">
        <v>354</v>
      </c>
      <c r="O45" s="8">
        <v>40</v>
      </c>
      <c r="P45" s="7"/>
      <c r="Q45" s="7">
        <f t="shared" si="0"/>
        <v>35.833333333333336</v>
      </c>
      <c r="R45" s="7">
        <f t="shared" si="1"/>
        <v>28.666666666666671</v>
      </c>
      <c r="S45" s="7">
        <v>24.193548387096776</v>
      </c>
      <c r="T45" s="7">
        <f t="shared" si="2"/>
        <v>4.8387096774193559</v>
      </c>
      <c r="U45" s="3">
        <v>2</v>
      </c>
      <c r="V45" s="3">
        <f t="shared" si="3"/>
        <v>20</v>
      </c>
      <c r="W45" s="3"/>
      <c r="X45" s="7">
        <f t="shared" si="4"/>
        <v>33.505376344086031</v>
      </c>
      <c r="Y45" s="3"/>
    </row>
    <row r="46" spans="1:25">
      <c r="A46" s="3">
        <v>44</v>
      </c>
      <c r="B46" s="2" t="s">
        <v>198</v>
      </c>
      <c r="C46" s="3">
        <v>24</v>
      </c>
      <c r="D46" s="19">
        <v>35</v>
      </c>
      <c r="E46" s="19" t="s">
        <v>354</v>
      </c>
      <c r="F46" s="19">
        <v>10</v>
      </c>
      <c r="G46" s="19" t="s">
        <v>354</v>
      </c>
      <c r="H46" s="19">
        <v>10</v>
      </c>
      <c r="I46" s="19" t="s">
        <v>11</v>
      </c>
      <c r="J46" s="72"/>
      <c r="K46" s="19" t="s">
        <v>6</v>
      </c>
      <c r="L46" s="19">
        <v>10</v>
      </c>
      <c r="M46" s="8">
        <v>45</v>
      </c>
      <c r="N46" s="7" t="s">
        <v>354</v>
      </c>
      <c r="O46" s="8">
        <v>35</v>
      </c>
      <c r="P46" s="7"/>
      <c r="Q46" s="7">
        <f t="shared" si="0"/>
        <v>24.166666666666668</v>
      </c>
      <c r="R46" s="7">
        <f t="shared" si="1"/>
        <v>19.333333333333336</v>
      </c>
      <c r="S46" s="7">
        <v>0</v>
      </c>
      <c r="T46" s="7">
        <f t="shared" si="2"/>
        <v>0</v>
      </c>
      <c r="U46" s="3">
        <v>2</v>
      </c>
      <c r="V46" s="3">
        <f t="shared" si="3"/>
        <v>20</v>
      </c>
      <c r="W46" s="3"/>
      <c r="X46" s="48">
        <f t="shared" si="4"/>
        <v>19.333333333333336</v>
      </c>
      <c r="Y46" s="3"/>
    </row>
    <row r="47" spans="1:25">
      <c r="A47" s="3">
        <v>45</v>
      </c>
      <c r="B47" s="2" t="s">
        <v>199</v>
      </c>
      <c r="C47" s="3">
        <v>13</v>
      </c>
      <c r="D47" s="19">
        <v>50</v>
      </c>
      <c r="E47" s="19" t="s">
        <v>354</v>
      </c>
      <c r="F47" s="19">
        <v>30</v>
      </c>
      <c r="G47" s="19" t="s">
        <v>354</v>
      </c>
      <c r="H47" s="19">
        <v>30</v>
      </c>
      <c r="I47" s="19" t="s">
        <v>354</v>
      </c>
      <c r="J47" s="72"/>
      <c r="K47" s="19" t="s">
        <v>6</v>
      </c>
      <c r="L47" s="19">
        <v>20</v>
      </c>
      <c r="M47" s="8">
        <v>45</v>
      </c>
      <c r="N47" s="7" t="s">
        <v>354</v>
      </c>
      <c r="O47" s="8">
        <v>45</v>
      </c>
      <c r="P47" s="7"/>
      <c r="Q47" s="7">
        <f t="shared" si="0"/>
        <v>36.666666666666664</v>
      </c>
      <c r="R47" s="7">
        <f t="shared" si="1"/>
        <v>29.333333333333332</v>
      </c>
      <c r="S47" s="7">
        <v>29.032258064516128</v>
      </c>
      <c r="T47" s="7">
        <f t="shared" si="2"/>
        <v>5.806451612903226</v>
      </c>
      <c r="U47" s="3"/>
      <c r="V47" s="3">
        <f t="shared" si="3"/>
        <v>0</v>
      </c>
      <c r="W47" s="3"/>
      <c r="X47" s="7">
        <f t="shared" si="4"/>
        <v>35.13978494623656</v>
      </c>
      <c r="Y47" s="3"/>
    </row>
    <row r="48" spans="1:25">
      <c r="A48" s="3">
        <v>46</v>
      </c>
      <c r="B48" s="2" t="s">
        <v>200</v>
      </c>
      <c r="C48" s="3">
        <v>11</v>
      </c>
      <c r="D48" s="19">
        <v>40</v>
      </c>
      <c r="E48" s="19" t="s">
        <v>354</v>
      </c>
      <c r="F48" s="19">
        <v>10</v>
      </c>
      <c r="G48" s="19" t="s">
        <v>11</v>
      </c>
      <c r="H48" s="19">
        <v>30</v>
      </c>
      <c r="I48" s="19" t="s">
        <v>354</v>
      </c>
      <c r="J48" s="72"/>
      <c r="K48" s="19" t="s">
        <v>6</v>
      </c>
      <c r="L48" s="19">
        <v>45</v>
      </c>
      <c r="M48" s="8">
        <v>10</v>
      </c>
      <c r="N48" s="7" t="s">
        <v>371</v>
      </c>
      <c r="O48" s="8"/>
      <c r="P48" s="7"/>
      <c r="Q48" s="7">
        <f t="shared" si="0"/>
        <v>27</v>
      </c>
      <c r="R48" s="7">
        <f t="shared" si="1"/>
        <v>21.6</v>
      </c>
      <c r="S48" s="7">
        <v>30.64516129032258</v>
      </c>
      <c r="T48" s="7">
        <f t="shared" si="2"/>
        <v>6.129032258064516</v>
      </c>
      <c r="U48" s="3">
        <v>4</v>
      </c>
      <c r="V48" s="3">
        <f t="shared" si="3"/>
        <v>40</v>
      </c>
      <c r="W48" s="3"/>
      <c r="X48" s="48">
        <f t="shared" si="4"/>
        <v>27.729032258064517</v>
      </c>
      <c r="Y48" s="3"/>
    </row>
    <row r="50" spans="1:2">
      <c r="A50" s="57">
        <v>1</v>
      </c>
      <c r="B50" s="59" t="s">
        <v>384</v>
      </c>
    </row>
    <row r="51" spans="1:2">
      <c r="A51" s="57">
        <v>2</v>
      </c>
      <c r="B51" s="59" t="s">
        <v>385</v>
      </c>
    </row>
    <row r="52" spans="1:2">
      <c r="A52" s="57">
        <v>3</v>
      </c>
      <c r="B52" s="59" t="s">
        <v>402</v>
      </c>
    </row>
    <row r="53" spans="1:2">
      <c r="A53" s="57">
        <v>4</v>
      </c>
      <c r="B53" s="59" t="s">
        <v>459</v>
      </c>
    </row>
    <row r="54" spans="1:2">
      <c r="A54" s="57">
        <v>5</v>
      </c>
      <c r="B54" s="59" t="s">
        <v>460</v>
      </c>
    </row>
    <row r="55" spans="1:2">
      <c r="A55" s="57">
        <v>6</v>
      </c>
      <c r="B55" s="59" t="s">
        <v>476</v>
      </c>
    </row>
    <row r="56" spans="1:2">
      <c r="A56" s="57">
        <v>7</v>
      </c>
      <c r="B56" s="59" t="s">
        <v>474</v>
      </c>
    </row>
  </sheetData>
  <sortState ref="B3:P48">
    <sortCondition ref="B48"/>
  </sortState>
  <pageMargins left="0.86" right="0.42" top="0.74803149606299213" bottom="0.74803149606299213" header="0.31496062992125984" footer="0.31496062992125984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="80" zoomScaleNormal="80" workbookViewId="0">
      <selection activeCell="B1" sqref="B1"/>
    </sheetView>
  </sheetViews>
  <sheetFormatPr baseColWidth="10" defaultColWidth="43.5703125" defaultRowHeight="12"/>
  <cols>
    <col min="1" max="1" width="4.42578125" style="57" customWidth="1"/>
    <col min="2" max="2" width="34.140625" style="59" customWidth="1"/>
    <col min="3" max="3" width="6.5703125" style="58" customWidth="1"/>
    <col min="4" max="4" width="9.140625" style="58" customWidth="1"/>
    <col min="5" max="5" width="9" style="58" customWidth="1"/>
    <col min="6" max="6" width="5.140625" style="58" customWidth="1"/>
    <col min="7" max="7" width="8.7109375" style="58" customWidth="1"/>
    <col min="8" max="8" width="5.42578125" style="58" customWidth="1"/>
    <col min="9" max="9" width="9.42578125" style="58" customWidth="1"/>
    <col min="10" max="10" width="4.85546875" style="58" customWidth="1"/>
    <col min="11" max="11" width="11.140625" style="58" customWidth="1"/>
    <col min="12" max="12" width="9.140625" style="58" customWidth="1"/>
    <col min="13" max="13" width="9.7109375" style="58" customWidth="1"/>
    <col min="14" max="14" width="4.85546875" style="58" customWidth="1"/>
    <col min="15" max="15" width="9.5703125" style="58" customWidth="1"/>
    <col min="16" max="16" width="4.7109375" style="58" customWidth="1"/>
    <col min="17" max="17" width="8.85546875" style="58" customWidth="1"/>
    <col min="18" max="18" width="7.85546875" style="58" customWidth="1"/>
    <col min="19" max="19" width="8.140625" style="58" customWidth="1"/>
    <col min="20" max="20" width="6.28515625" style="58" customWidth="1"/>
    <col min="21" max="21" width="6.140625" style="58" customWidth="1"/>
    <col min="22" max="22" width="6.85546875" style="57" customWidth="1"/>
    <col min="23" max="23" width="6.5703125" style="57" customWidth="1"/>
    <col min="24" max="24" width="7.140625" style="57" customWidth="1"/>
    <col min="25" max="25" width="30" style="57" customWidth="1"/>
    <col min="26" max="16384" width="43.5703125" style="57"/>
  </cols>
  <sheetData>
    <row r="1" spans="1:25">
      <c r="A1" s="57" t="s">
        <v>488</v>
      </c>
    </row>
    <row r="2" spans="1:25">
      <c r="A2" s="3" t="s">
        <v>1</v>
      </c>
      <c r="B2" s="2" t="s">
        <v>2</v>
      </c>
      <c r="C2" s="3" t="s">
        <v>3</v>
      </c>
      <c r="D2" s="5">
        <v>40576</v>
      </c>
      <c r="E2" s="5">
        <v>40583</v>
      </c>
      <c r="F2" s="3">
        <v>3</v>
      </c>
      <c r="G2" s="5">
        <v>40639</v>
      </c>
      <c r="H2" s="44">
        <v>1</v>
      </c>
      <c r="I2" s="61">
        <v>40646</v>
      </c>
      <c r="J2" s="3">
        <v>2</v>
      </c>
      <c r="K2" s="61">
        <v>40681</v>
      </c>
      <c r="L2" s="5">
        <v>40688</v>
      </c>
      <c r="M2" s="61">
        <v>40695</v>
      </c>
      <c r="N2" s="62">
        <v>4</v>
      </c>
      <c r="O2" s="61">
        <v>40703</v>
      </c>
      <c r="P2" s="62"/>
      <c r="Q2" s="3" t="s">
        <v>4</v>
      </c>
      <c r="R2" s="45">
        <v>0.8</v>
      </c>
      <c r="S2" s="3" t="s">
        <v>433</v>
      </c>
      <c r="T2" s="45">
        <v>0.2</v>
      </c>
      <c r="U2" s="3" t="s">
        <v>479</v>
      </c>
      <c r="V2" s="3" t="s">
        <v>482</v>
      </c>
      <c r="W2" s="3" t="s">
        <v>480</v>
      </c>
      <c r="X2" s="3" t="s">
        <v>483</v>
      </c>
      <c r="Y2" s="3" t="s">
        <v>481</v>
      </c>
    </row>
    <row r="3" spans="1:25">
      <c r="A3" s="3">
        <v>1</v>
      </c>
      <c r="B3" s="2" t="s">
        <v>204</v>
      </c>
      <c r="C3" s="3">
        <v>17</v>
      </c>
      <c r="D3" s="3" t="s">
        <v>6</v>
      </c>
      <c r="E3" s="3" t="s">
        <v>82</v>
      </c>
      <c r="F3" s="3">
        <v>50</v>
      </c>
      <c r="G3" s="3" t="s">
        <v>354</v>
      </c>
      <c r="H3" s="72"/>
      <c r="I3" s="44" t="s">
        <v>354</v>
      </c>
      <c r="J3" s="62">
        <v>50</v>
      </c>
      <c r="K3" s="44" t="s">
        <v>6</v>
      </c>
      <c r="L3" s="44" t="s">
        <v>6</v>
      </c>
      <c r="M3" s="44" t="s">
        <v>354</v>
      </c>
      <c r="N3" s="44">
        <v>10</v>
      </c>
      <c r="O3" s="44" t="s">
        <v>354</v>
      </c>
      <c r="P3" s="44"/>
      <c r="Q3" s="7">
        <f>AVERAGE(F3,H3,J3,N3)</f>
        <v>36.666666666666664</v>
      </c>
      <c r="R3" s="7">
        <f>Q3*80%</f>
        <v>29.333333333333332</v>
      </c>
      <c r="S3" s="73">
        <v>27.419354838709676</v>
      </c>
      <c r="T3" s="7">
        <f>S3*20%</f>
        <v>5.4838709677419359</v>
      </c>
      <c r="U3" s="3"/>
      <c r="V3" s="3">
        <f>(U3/16)*100</f>
        <v>0</v>
      </c>
      <c r="W3" s="3"/>
      <c r="X3" s="7">
        <f>R3+T3-W3</f>
        <v>34.817204301075265</v>
      </c>
      <c r="Y3" s="3"/>
    </row>
    <row r="4" spans="1:25">
      <c r="A4" s="3">
        <v>2</v>
      </c>
      <c r="B4" s="2" t="s">
        <v>205</v>
      </c>
      <c r="C4" s="3">
        <v>24</v>
      </c>
      <c r="D4" s="3" t="s">
        <v>6</v>
      </c>
      <c r="E4" s="3" t="s">
        <v>6</v>
      </c>
      <c r="F4" s="3">
        <v>40</v>
      </c>
      <c r="G4" s="3" t="s">
        <v>11</v>
      </c>
      <c r="H4" s="72"/>
      <c r="I4" s="44" t="s">
        <v>11</v>
      </c>
      <c r="J4" s="62">
        <v>10</v>
      </c>
      <c r="K4" s="44" t="s">
        <v>371</v>
      </c>
      <c r="L4" s="3" t="s">
        <v>371</v>
      </c>
      <c r="M4" s="44" t="s">
        <v>418</v>
      </c>
      <c r="N4" s="44"/>
      <c r="O4" s="44" t="s">
        <v>418</v>
      </c>
      <c r="P4" s="44"/>
      <c r="Q4" s="7">
        <f t="shared" ref="Q4:Q47" si="0">AVERAGE(F4,H4,J4,N4)</f>
        <v>25</v>
      </c>
      <c r="R4" s="7">
        <f t="shared" ref="R4:R47" si="1">Q4*80%</f>
        <v>20</v>
      </c>
      <c r="S4" s="73">
        <v>16.129032258064516</v>
      </c>
      <c r="T4" s="7">
        <f t="shared" ref="T4:T47" si="2">S4*20%</f>
        <v>3.2258064516129035</v>
      </c>
      <c r="U4" s="3">
        <v>12</v>
      </c>
      <c r="V4" s="3">
        <f t="shared" ref="V4:V46" si="3">(U4/16)*100</f>
        <v>75</v>
      </c>
      <c r="W4" s="3"/>
      <c r="X4" s="48">
        <f t="shared" ref="X4:X47" si="4">R4+T4-W4</f>
        <v>23.225806451612904</v>
      </c>
      <c r="Y4" s="3"/>
    </row>
    <row r="5" spans="1:25">
      <c r="A5" s="3">
        <v>3</v>
      </c>
      <c r="B5" s="2" t="s">
        <v>206</v>
      </c>
      <c r="C5" s="3">
        <v>20</v>
      </c>
      <c r="D5" s="3" t="s">
        <v>6</v>
      </c>
      <c r="E5" s="3" t="s">
        <v>82</v>
      </c>
      <c r="F5" s="3">
        <v>35</v>
      </c>
      <c r="G5" s="3" t="s">
        <v>354</v>
      </c>
      <c r="H5" s="44">
        <v>40</v>
      </c>
      <c r="I5" s="44" t="s">
        <v>354</v>
      </c>
      <c r="J5" s="62">
        <v>50</v>
      </c>
      <c r="K5" s="44" t="s">
        <v>376</v>
      </c>
      <c r="L5" s="3" t="s">
        <v>371</v>
      </c>
      <c r="M5" s="44" t="s">
        <v>354</v>
      </c>
      <c r="N5" s="72"/>
      <c r="O5" s="44" t="s">
        <v>354</v>
      </c>
      <c r="P5" s="44"/>
      <c r="Q5" s="7">
        <f t="shared" si="0"/>
        <v>41.666666666666664</v>
      </c>
      <c r="R5" s="7">
        <f t="shared" si="1"/>
        <v>33.333333333333336</v>
      </c>
      <c r="S5" s="73">
        <v>16.129032258064516</v>
      </c>
      <c r="T5" s="7">
        <f t="shared" si="2"/>
        <v>3.2258064516129035</v>
      </c>
      <c r="U5" s="3">
        <v>2</v>
      </c>
      <c r="V5" s="3">
        <f t="shared" si="3"/>
        <v>12.5</v>
      </c>
      <c r="W5" s="3">
        <v>2</v>
      </c>
      <c r="X5" s="7">
        <f t="shared" si="4"/>
        <v>34.55913978494624</v>
      </c>
      <c r="Y5" s="3"/>
    </row>
    <row r="6" spans="1:25">
      <c r="A6" s="3">
        <v>4</v>
      </c>
      <c r="B6" s="2" t="s">
        <v>207</v>
      </c>
      <c r="C6" s="3">
        <v>1</v>
      </c>
      <c r="D6" s="3" t="s">
        <v>6</v>
      </c>
      <c r="E6" s="3" t="s">
        <v>82</v>
      </c>
      <c r="F6" s="3">
        <v>45</v>
      </c>
      <c r="G6" s="3" t="s">
        <v>354</v>
      </c>
      <c r="H6" s="44">
        <v>46</v>
      </c>
      <c r="I6" s="44" t="s">
        <v>354</v>
      </c>
      <c r="J6" s="76"/>
      <c r="K6" s="44" t="s">
        <v>6</v>
      </c>
      <c r="L6" s="44" t="s">
        <v>6</v>
      </c>
      <c r="M6" s="44" t="s">
        <v>11</v>
      </c>
      <c r="N6" s="44">
        <v>50</v>
      </c>
      <c r="O6" s="44" t="s">
        <v>354</v>
      </c>
      <c r="P6" s="44"/>
      <c r="Q6" s="7">
        <f t="shared" si="0"/>
        <v>47</v>
      </c>
      <c r="R6" s="7">
        <f t="shared" si="1"/>
        <v>37.6</v>
      </c>
      <c r="S6" s="73">
        <v>24.193548387096776</v>
      </c>
      <c r="T6" s="7">
        <f t="shared" si="2"/>
        <v>4.8387096774193559</v>
      </c>
      <c r="U6" s="3">
        <v>2</v>
      </c>
      <c r="V6" s="3">
        <f t="shared" si="3"/>
        <v>12.5</v>
      </c>
      <c r="W6" s="3">
        <v>1</v>
      </c>
      <c r="X6" s="7">
        <f t="shared" si="4"/>
        <v>41.438709677419354</v>
      </c>
      <c r="Y6" s="3"/>
    </row>
    <row r="7" spans="1:25">
      <c r="A7" s="3">
        <v>5</v>
      </c>
      <c r="B7" s="2" t="s">
        <v>208</v>
      </c>
      <c r="C7" s="3">
        <v>11</v>
      </c>
      <c r="D7" s="3" t="s">
        <v>6</v>
      </c>
      <c r="E7" s="3" t="s">
        <v>82</v>
      </c>
      <c r="F7" s="3">
        <v>50</v>
      </c>
      <c r="G7" s="3" t="s">
        <v>354</v>
      </c>
      <c r="H7" s="72"/>
      <c r="I7" s="44" t="s">
        <v>354</v>
      </c>
      <c r="J7" s="62">
        <v>50</v>
      </c>
      <c r="K7" s="44" t="s">
        <v>6</v>
      </c>
      <c r="L7" s="44" t="s">
        <v>6</v>
      </c>
      <c r="M7" s="44" t="s">
        <v>354</v>
      </c>
      <c r="N7" s="44">
        <v>50</v>
      </c>
      <c r="O7" s="44" t="s">
        <v>354</v>
      </c>
      <c r="P7" s="44"/>
      <c r="Q7" s="7">
        <f t="shared" si="0"/>
        <v>50</v>
      </c>
      <c r="R7" s="7">
        <f t="shared" si="1"/>
        <v>40</v>
      </c>
      <c r="S7" s="73">
        <v>35.483870967741936</v>
      </c>
      <c r="T7" s="7">
        <f t="shared" si="2"/>
        <v>7.0967741935483879</v>
      </c>
      <c r="U7" s="3"/>
      <c r="V7" s="3">
        <f t="shared" si="3"/>
        <v>0</v>
      </c>
      <c r="W7" s="3">
        <v>1</v>
      </c>
      <c r="X7" s="7">
        <f t="shared" si="4"/>
        <v>46.096774193548384</v>
      </c>
      <c r="Y7" s="3"/>
    </row>
    <row r="8" spans="1:25">
      <c r="A8" s="3">
        <v>6</v>
      </c>
      <c r="B8" s="2" t="s">
        <v>209</v>
      </c>
      <c r="C8" s="3">
        <v>22</v>
      </c>
      <c r="D8" s="3" t="s">
        <v>6</v>
      </c>
      <c r="E8" s="3" t="s">
        <v>82</v>
      </c>
      <c r="F8" s="3">
        <v>15</v>
      </c>
      <c r="G8" s="3" t="s">
        <v>354</v>
      </c>
      <c r="H8" s="44">
        <v>34</v>
      </c>
      <c r="I8" s="44" t="s">
        <v>354</v>
      </c>
      <c r="J8" s="62">
        <v>50</v>
      </c>
      <c r="K8" s="44" t="s">
        <v>6</v>
      </c>
      <c r="L8" s="44" t="s">
        <v>6</v>
      </c>
      <c r="M8" s="44" t="s">
        <v>354</v>
      </c>
      <c r="N8" s="72"/>
      <c r="O8" s="44" t="s">
        <v>354</v>
      </c>
      <c r="P8" s="44"/>
      <c r="Q8" s="7">
        <f t="shared" si="0"/>
        <v>33</v>
      </c>
      <c r="R8" s="7">
        <f t="shared" si="1"/>
        <v>26.400000000000002</v>
      </c>
      <c r="S8" s="73">
        <v>33.87096774193548</v>
      </c>
      <c r="T8" s="7">
        <f t="shared" si="2"/>
        <v>6.7741935483870961</v>
      </c>
      <c r="U8" s="3"/>
      <c r="V8" s="3">
        <f t="shared" si="3"/>
        <v>0</v>
      </c>
      <c r="W8" s="3"/>
      <c r="X8" s="7">
        <f t="shared" si="4"/>
        <v>33.174193548387095</v>
      </c>
      <c r="Y8" s="3"/>
    </row>
    <row r="9" spans="1:25">
      <c r="A9" s="3">
        <v>7</v>
      </c>
      <c r="B9" s="2" t="s">
        <v>210</v>
      </c>
      <c r="C9" s="3">
        <v>10</v>
      </c>
      <c r="D9" s="3" t="s">
        <v>6</v>
      </c>
      <c r="E9" s="3" t="s">
        <v>6</v>
      </c>
      <c r="F9" s="3">
        <v>45</v>
      </c>
      <c r="G9" s="3" t="s">
        <v>365</v>
      </c>
      <c r="H9" s="72"/>
      <c r="I9" s="44" t="s">
        <v>354</v>
      </c>
      <c r="J9" s="62">
        <v>50</v>
      </c>
      <c r="K9" s="44" t="s">
        <v>6</v>
      </c>
      <c r="L9" s="44" t="s">
        <v>6</v>
      </c>
      <c r="M9" s="44" t="s">
        <v>354</v>
      </c>
      <c r="N9" s="44">
        <v>50</v>
      </c>
      <c r="O9" s="44" t="s">
        <v>354</v>
      </c>
      <c r="P9" s="44"/>
      <c r="Q9" s="7">
        <f t="shared" si="0"/>
        <v>48.333333333333336</v>
      </c>
      <c r="R9" s="7">
        <f t="shared" si="1"/>
        <v>38.666666666666671</v>
      </c>
      <c r="S9" s="73">
        <v>33.87096774193548</v>
      </c>
      <c r="T9" s="7">
        <f t="shared" si="2"/>
        <v>6.7741935483870961</v>
      </c>
      <c r="U9" s="3"/>
      <c r="V9" s="3">
        <f t="shared" si="3"/>
        <v>0</v>
      </c>
      <c r="W9" s="3">
        <v>1</v>
      </c>
      <c r="X9" s="7">
        <f t="shared" si="4"/>
        <v>44.440860215053767</v>
      </c>
      <c r="Y9" s="3"/>
    </row>
    <row r="10" spans="1:25">
      <c r="A10" s="3">
        <v>8</v>
      </c>
      <c r="B10" s="2" t="s">
        <v>211</v>
      </c>
      <c r="C10" s="3">
        <v>24</v>
      </c>
      <c r="D10" s="3" t="s">
        <v>6</v>
      </c>
      <c r="E10" s="3" t="s">
        <v>82</v>
      </c>
      <c r="F10" s="3">
        <v>10</v>
      </c>
      <c r="G10" s="3" t="s">
        <v>354</v>
      </c>
      <c r="H10" s="72"/>
      <c r="I10" s="44" t="s">
        <v>354</v>
      </c>
      <c r="J10" s="62">
        <v>50</v>
      </c>
      <c r="K10" s="44" t="s">
        <v>6</v>
      </c>
      <c r="L10" s="44" t="s">
        <v>380</v>
      </c>
      <c r="M10" s="44" t="s">
        <v>354</v>
      </c>
      <c r="N10" s="44">
        <v>10</v>
      </c>
      <c r="O10" s="44" t="s">
        <v>354</v>
      </c>
      <c r="P10" s="44"/>
      <c r="Q10" s="7">
        <f t="shared" si="0"/>
        <v>23.333333333333332</v>
      </c>
      <c r="R10" s="7">
        <f t="shared" si="1"/>
        <v>18.666666666666668</v>
      </c>
      <c r="S10" s="73">
        <v>29.032258064516128</v>
      </c>
      <c r="T10" s="7">
        <f t="shared" si="2"/>
        <v>5.806451612903226</v>
      </c>
      <c r="U10" s="3"/>
      <c r="V10" s="3">
        <f t="shared" si="3"/>
        <v>0</v>
      </c>
      <c r="W10" s="3">
        <v>1</v>
      </c>
      <c r="X10" s="48">
        <f t="shared" si="4"/>
        <v>23.473118279569896</v>
      </c>
      <c r="Y10" s="3"/>
    </row>
    <row r="11" spans="1:25">
      <c r="A11" s="3">
        <v>9</v>
      </c>
      <c r="B11" s="2" t="s">
        <v>212</v>
      </c>
      <c r="C11" s="3">
        <v>15</v>
      </c>
      <c r="D11" s="3" t="s">
        <v>6</v>
      </c>
      <c r="E11" s="3" t="s">
        <v>82</v>
      </c>
      <c r="F11" s="3">
        <v>50</v>
      </c>
      <c r="G11" s="3" t="s">
        <v>354</v>
      </c>
      <c r="H11" s="72"/>
      <c r="I11" s="44" t="s">
        <v>377</v>
      </c>
      <c r="J11" s="62">
        <v>50</v>
      </c>
      <c r="K11" s="44" t="s">
        <v>6</v>
      </c>
      <c r="L11" s="44" t="s">
        <v>6</v>
      </c>
      <c r="M11" s="44" t="s">
        <v>354</v>
      </c>
      <c r="N11" s="44">
        <v>50</v>
      </c>
      <c r="O11" s="44" t="s">
        <v>354</v>
      </c>
      <c r="P11" s="44"/>
      <c r="Q11" s="7">
        <f t="shared" si="0"/>
        <v>50</v>
      </c>
      <c r="R11" s="7">
        <f t="shared" si="1"/>
        <v>40</v>
      </c>
      <c r="S11" s="73">
        <v>35.483870967741936</v>
      </c>
      <c r="T11" s="7">
        <f t="shared" si="2"/>
        <v>7.0967741935483879</v>
      </c>
      <c r="U11" s="3"/>
      <c r="V11" s="3">
        <f t="shared" si="3"/>
        <v>0</v>
      </c>
      <c r="W11" s="3">
        <v>2</v>
      </c>
      <c r="X11" s="7">
        <f t="shared" si="4"/>
        <v>45.096774193548384</v>
      </c>
      <c r="Y11" s="3"/>
    </row>
    <row r="12" spans="1:25">
      <c r="A12" s="3">
        <v>10</v>
      </c>
      <c r="B12" s="2" t="s">
        <v>213</v>
      </c>
      <c r="C12" s="3">
        <v>4</v>
      </c>
      <c r="D12" s="3" t="s">
        <v>6</v>
      </c>
      <c r="E12" s="3" t="s">
        <v>82</v>
      </c>
      <c r="F12" s="3">
        <v>10</v>
      </c>
      <c r="G12" s="3" t="s">
        <v>354</v>
      </c>
      <c r="H12" s="72"/>
      <c r="I12" s="44" t="s">
        <v>354</v>
      </c>
      <c r="J12" s="62">
        <v>50</v>
      </c>
      <c r="K12" s="44" t="s">
        <v>6</v>
      </c>
      <c r="L12" s="44" t="s">
        <v>82</v>
      </c>
      <c r="M12" s="44" t="s">
        <v>354</v>
      </c>
      <c r="N12" s="44">
        <v>50</v>
      </c>
      <c r="O12" s="44" t="s">
        <v>354</v>
      </c>
      <c r="P12" s="44"/>
      <c r="Q12" s="7">
        <f t="shared" si="0"/>
        <v>36.666666666666664</v>
      </c>
      <c r="R12" s="7">
        <f t="shared" si="1"/>
        <v>29.333333333333332</v>
      </c>
      <c r="S12" s="73">
        <v>14.516129032258064</v>
      </c>
      <c r="T12" s="7">
        <f t="shared" si="2"/>
        <v>2.903225806451613</v>
      </c>
      <c r="U12" s="3"/>
      <c r="V12" s="3">
        <f t="shared" si="3"/>
        <v>0</v>
      </c>
      <c r="W12" s="3">
        <v>2</v>
      </c>
      <c r="X12" s="7">
        <f t="shared" si="4"/>
        <v>30.236559139784944</v>
      </c>
      <c r="Y12" s="3"/>
    </row>
    <row r="13" spans="1:25">
      <c r="A13" s="3">
        <v>11</v>
      </c>
      <c r="B13" s="2" t="s">
        <v>214</v>
      </c>
      <c r="C13" s="3">
        <v>36</v>
      </c>
      <c r="D13" s="3" t="s">
        <v>6</v>
      </c>
      <c r="E13" s="3" t="s">
        <v>82</v>
      </c>
      <c r="F13" s="3">
        <v>35</v>
      </c>
      <c r="G13" s="3" t="s">
        <v>354</v>
      </c>
      <c r="H13" s="44">
        <v>38</v>
      </c>
      <c r="I13" s="44" t="s">
        <v>11</v>
      </c>
      <c r="J13" s="62">
        <v>50</v>
      </c>
      <c r="K13" s="44" t="s">
        <v>6</v>
      </c>
      <c r="L13" s="44" t="s">
        <v>6</v>
      </c>
      <c r="M13" s="44" t="s">
        <v>354</v>
      </c>
      <c r="N13" s="72"/>
      <c r="O13" s="44" t="s">
        <v>354</v>
      </c>
      <c r="P13" s="44"/>
      <c r="Q13" s="7">
        <f t="shared" si="0"/>
        <v>41</v>
      </c>
      <c r="R13" s="7">
        <f t="shared" si="1"/>
        <v>32.800000000000004</v>
      </c>
      <c r="S13" s="73">
        <v>25.806451612903224</v>
      </c>
      <c r="T13" s="7">
        <f t="shared" si="2"/>
        <v>5.161290322580645</v>
      </c>
      <c r="U13" s="3">
        <v>2</v>
      </c>
      <c r="V13" s="3">
        <f t="shared" si="3"/>
        <v>12.5</v>
      </c>
      <c r="W13" s="3"/>
      <c r="X13" s="7">
        <f t="shared" si="4"/>
        <v>37.961290322580652</v>
      </c>
      <c r="Y13" s="3"/>
    </row>
    <row r="14" spans="1:25">
      <c r="A14" s="3">
        <v>12</v>
      </c>
      <c r="B14" s="2" t="s">
        <v>215</v>
      </c>
      <c r="C14" s="3">
        <v>23</v>
      </c>
      <c r="D14" s="3" t="s">
        <v>6</v>
      </c>
      <c r="E14" s="3" t="s">
        <v>82</v>
      </c>
      <c r="F14" s="3">
        <v>10</v>
      </c>
      <c r="G14" s="3" t="s">
        <v>366</v>
      </c>
      <c r="H14" s="44">
        <v>10</v>
      </c>
      <c r="I14" s="44" t="s">
        <v>354</v>
      </c>
      <c r="J14" s="62">
        <v>50</v>
      </c>
      <c r="K14" s="44" t="s">
        <v>423</v>
      </c>
      <c r="L14" s="44" t="s">
        <v>380</v>
      </c>
      <c r="M14" s="44" t="s">
        <v>354</v>
      </c>
      <c r="N14" s="72"/>
      <c r="O14" s="44" t="s">
        <v>354</v>
      </c>
      <c r="P14" s="44"/>
      <c r="Q14" s="7">
        <f t="shared" si="0"/>
        <v>23.333333333333332</v>
      </c>
      <c r="R14" s="7">
        <f t="shared" si="1"/>
        <v>18.666666666666668</v>
      </c>
      <c r="S14" s="73">
        <v>29.032258064516128</v>
      </c>
      <c r="T14" s="7">
        <f t="shared" si="2"/>
        <v>5.806451612903226</v>
      </c>
      <c r="U14" s="3"/>
      <c r="V14" s="3">
        <f t="shared" si="3"/>
        <v>0</v>
      </c>
      <c r="W14" s="3">
        <v>4</v>
      </c>
      <c r="X14" s="48">
        <f t="shared" si="4"/>
        <v>20.473118279569896</v>
      </c>
      <c r="Y14" s="3"/>
    </row>
    <row r="15" spans="1:25">
      <c r="A15" s="3">
        <v>13</v>
      </c>
      <c r="B15" s="2" t="s">
        <v>216</v>
      </c>
      <c r="C15" s="3">
        <v>13</v>
      </c>
      <c r="D15" s="3" t="s">
        <v>6</v>
      </c>
      <c r="E15" s="3" t="s">
        <v>82</v>
      </c>
      <c r="F15" s="3">
        <v>40</v>
      </c>
      <c r="G15" s="3" t="s">
        <v>354</v>
      </c>
      <c r="H15" s="72"/>
      <c r="I15" s="44" t="s">
        <v>354</v>
      </c>
      <c r="J15" s="62">
        <v>10</v>
      </c>
      <c r="K15" s="44" t="s">
        <v>6</v>
      </c>
      <c r="L15" s="44" t="s">
        <v>6</v>
      </c>
      <c r="M15" s="61" t="s">
        <v>11</v>
      </c>
      <c r="N15" s="44">
        <v>35</v>
      </c>
      <c r="O15" s="44" t="s">
        <v>354</v>
      </c>
      <c r="P15" s="44"/>
      <c r="Q15" s="7">
        <f t="shared" si="0"/>
        <v>28.333333333333332</v>
      </c>
      <c r="R15" s="7">
        <f t="shared" si="1"/>
        <v>22.666666666666668</v>
      </c>
      <c r="S15" s="73">
        <v>33.87096774193548</v>
      </c>
      <c r="T15" s="7">
        <f t="shared" si="2"/>
        <v>6.7741935483870961</v>
      </c>
      <c r="U15" s="3">
        <v>2</v>
      </c>
      <c r="V15" s="3">
        <f t="shared" si="3"/>
        <v>12.5</v>
      </c>
      <c r="W15" s="3"/>
      <c r="X15" s="48">
        <f t="shared" si="4"/>
        <v>29.440860215053764</v>
      </c>
      <c r="Y15" s="3"/>
    </row>
    <row r="16" spans="1:25">
      <c r="A16" s="3">
        <v>14</v>
      </c>
      <c r="B16" s="2" t="s">
        <v>217</v>
      </c>
      <c r="C16" s="3">
        <v>21</v>
      </c>
      <c r="D16" s="3" t="s">
        <v>6</v>
      </c>
      <c r="E16" s="3" t="s">
        <v>82</v>
      </c>
      <c r="F16" s="3">
        <v>45</v>
      </c>
      <c r="G16" s="3" t="s">
        <v>354</v>
      </c>
      <c r="H16" s="72"/>
      <c r="I16" s="44" t="s">
        <v>11</v>
      </c>
      <c r="J16" s="62">
        <v>50</v>
      </c>
      <c r="K16" s="44" t="s">
        <v>6</v>
      </c>
      <c r="L16" s="44" t="s">
        <v>6</v>
      </c>
      <c r="M16" s="44" t="s">
        <v>354</v>
      </c>
      <c r="N16" s="44">
        <v>40</v>
      </c>
      <c r="O16" s="44" t="s">
        <v>354</v>
      </c>
      <c r="P16" s="44"/>
      <c r="Q16" s="7">
        <f t="shared" si="0"/>
        <v>45</v>
      </c>
      <c r="R16" s="7">
        <f t="shared" si="1"/>
        <v>36</v>
      </c>
      <c r="S16" s="73">
        <v>35.483870967741936</v>
      </c>
      <c r="T16" s="7">
        <f t="shared" si="2"/>
        <v>7.0967741935483879</v>
      </c>
      <c r="U16" s="3"/>
      <c r="V16" s="3">
        <f t="shared" si="3"/>
        <v>0</v>
      </c>
      <c r="W16" s="3">
        <v>1</v>
      </c>
      <c r="X16" s="7">
        <f t="shared" si="4"/>
        <v>42.096774193548384</v>
      </c>
      <c r="Y16" s="3"/>
    </row>
    <row r="17" spans="1:25">
      <c r="A17" s="3">
        <v>15</v>
      </c>
      <c r="B17" s="2" t="s">
        <v>218</v>
      </c>
      <c r="C17" s="3">
        <v>23</v>
      </c>
      <c r="D17" s="3" t="s">
        <v>6</v>
      </c>
      <c r="E17" s="3" t="s">
        <v>82</v>
      </c>
      <c r="F17" s="3">
        <v>30</v>
      </c>
      <c r="G17" s="3" t="s">
        <v>354</v>
      </c>
      <c r="H17" s="44">
        <v>39</v>
      </c>
      <c r="I17" s="44" t="s">
        <v>354</v>
      </c>
      <c r="J17" s="62">
        <v>50</v>
      </c>
      <c r="K17" s="44" t="s">
        <v>6</v>
      </c>
      <c r="L17" s="44" t="s">
        <v>82</v>
      </c>
      <c r="M17" s="44" t="s">
        <v>354</v>
      </c>
      <c r="N17" s="72"/>
      <c r="O17" s="44" t="s">
        <v>354</v>
      </c>
      <c r="P17" s="44"/>
      <c r="Q17" s="7">
        <f t="shared" si="0"/>
        <v>39.666666666666664</v>
      </c>
      <c r="R17" s="7">
        <f t="shared" si="1"/>
        <v>31.733333333333334</v>
      </c>
      <c r="S17" s="73">
        <v>29.032258064516128</v>
      </c>
      <c r="T17" s="7">
        <f t="shared" si="2"/>
        <v>5.806451612903226</v>
      </c>
      <c r="U17" s="3"/>
      <c r="V17" s="3">
        <f t="shared" si="3"/>
        <v>0</v>
      </c>
      <c r="W17" s="3">
        <v>2</v>
      </c>
      <c r="X17" s="7">
        <f t="shared" si="4"/>
        <v>35.539784946236558</v>
      </c>
      <c r="Y17" s="3"/>
    </row>
    <row r="18" spans="1:25">
      <c r="A18" s="3">
        <v>16</v>
      </c>
      <c r="B18" s="2" t="s">
        <v>219</v>
      </c>
      <c r="C18" s="3">
        <v>20</v>
      </c>
      <c r="D18" s="3" t="s">
        <v>6</v>
      </c>
      <c r="E18" s="3" t="s">
        <v>82</v>
      </c>
      <c r="F18" s="3">
        <v>50</v>
      </c>
      <c r="G18" s="3" t="s">
        <v>354</v>
      </c>
      <c r="H18" s="44">
        <v>45</v>
      </c>
      <c r="I18" s="44" t="s">
        <v>354</v>
      </c>
      <c r="J18" s="62">
        <v>50</v>
      </c>
      <c r="K18" s="44" t="s">
        <v>6</v>
      </c>
      <c r="L18" s="3" t="s">
        <v>371</v>
      </c>
      <c r="M18" s="44" t="s">
        <v>354</v>
      </c>
      <c r="N18" s="72"/>
      <c r="O18" s="44" t="s">
        <v>354</v>
      </c>
      <c r="P18" s="44"/>
      <c r="Q18" s="7">
        <f t="shared" si="0"/>
        <v>48.333333333333336</v>
      </c>
      <c r="R18" s="7">
        <f t="shared" si="1"/>
        <v>38.666666666666671</v>
      </c>
      <c r="S18" s="73">
        <v>16.129032258064516</v>
      </c>
      <c r="T18" s="7">
        <f t="shared" si="2"/>
        <v>3.2258064516129035</v>
      </c>
      <c r="U18" s="3">
        <v>2</v>
      </c>
      <c r="V18" s="3">
        <f t="shared" si="3"/>
        <v>12.5</v>
      </c>
      <c r="W18" s="3">
        <v>1</v>
      </c>
      <c r="X18" s="7">
        <f t="shared" si="4"/>
        <v>40.892473118279575</v>
      </c>
      <c r="Y18" s="3"/>
    </row>
    <row r="19" spans="1:25">
      <c r="A19" s="3">
        <v>17</v>
      </c>
      <c r="B19" s="2" t="s">
        <v>220</v>
      </c>
      <c r="C19" s="3">
        <v>18</v>
      </c>
      <c r="D19" s="3" t="s">
        <v>6</v>
      </c>
      <c r="E19" s="3" t="s">
        <v>82</v>
      </c>
      <c r="F19" s="3">
        <v>35</v>
      </c>
      <c r="G19" s="3" t="s">
        <v>354</v>
      </c>
      <c r="H19" s="44">
        <v>44</v>
      </c>
      <c r="I19" s="44" t="s">
        <v>354</v>
      </c>
      <c r="J19" s="62">
        <v>10</v>
      </c>
      <c r="K19" s="44" t="s">
        <v>371</v>
      </c>
      <c r="L19" s="44" t="s">
        <v>6</v>
      </c>
      <c r="M19" s="44" t="s">
        <v>11</v>
      </c>
      <c r="N19" s="72"/>
      <c r="O19" s="44" t="s">
        <v>354</v>
      </c>
      <c r="P19" s="44"/>
      <c r="Q19" s="7">
        <f t="shared" si="0"/>
        <v>29.666666666666668</v>
      </c>
      <c r="R19" s="7">
        <f t="shared" si="1"/>
        <v>23.733333333333334</v>
      </c>
      <c r="S19" s="73">
        <v>41.935483870967744</v>
      </c>
      <c r="T19" s="7">
        <f t="shared" si="2"/>
        <v>8.3870967741935498</v>
      </c>
      <c r="U19" s="3">
        <v>4</v>
      </c>
      <c r="V19" s="3">
        <f t="shared" si="3"/>
        <v>25</v>
      </c>
      <c r="W19" s="3">
        <v>1</v>
      </c>
      <c r="X19" s="7">
        <f t="shared" si="4"/>
        <v>31.120430107526886</v>
      </c>
      <c r="Y19" s="3"/>
    </row>
    <row r="20" spans="1:25">
      <c r="A20" s="3">
        <v>18</v>
      </c>
      <c r="B20" s="2" t="s">
        <v>221</v>
      </c>
      <c r="C20" s="3">
        <v>16</v>
      </c>
      <c r="D20" s="3" t="s">
        <v>6</v>
      </c>
      <c r="E20" s="3" t="s">
        <v>82</v>
      </c>
      <c r="F20" s="3">
        <v>40</v>
      </c>
      <c r="G20" s="3" t="s">
        <v>354</v>
      </c>
      <c r="H20" s="44">
        <v>10</v>
      </c>
      <c r="I20" s="44" t="s">
        <v>354</v>
      </c>
      <c r="J20" s="62">
        <v>50</v>
      </c>
      <c r="K20" s="44" t="s">
        <v>6</v>
      </c>
      <c r="L20" s="44" t="s">
        <v>6</v>
      </c>
      <c r="M20" s="44" t="s">
        <v>354</v>
      </c>
      <c r="N20" s="72"/>
      <c r="O20" s="44" t="s">
        <v>354</v>
      </c>
      <c r="P20" s="44"/>
      <c r="Q20" s="7">
        <f t="shared" si="0"/>
        <v>33.333333333333336</v>
      </c>
      <c r="R20" s="7">
        <f t="shared" si="1"/>
        <v>26.666666666666671</v>
      </c>
      <c r="S20" s="73">
        <v>41.935483870967744</v>
      </c>
      <c r="T20" s="7">
        <f t="shared" si="2"/>
        <v>8.3870967741935498</v>
      </c>
      <c r="U20" s="3"/>
      <c r="V20" s="3">
        <f t="shared" si="3"/>
        <v>0</v>
      </c>
      <c r="W20" s="3">
        <v>1</v>
      </c>
      <c r="X20" s="7">
        <f t="shared" si="4"/>
        <v>34.053763440860223</v>
      </c>
      <c r="Y20" s="3"/>
    </row>
    <row r="21" spans="1:25">
      <c r="A21" s="3">
        <v>19</v>
      </c>
      <c r="B21" s="2" t="s">
        <v>222</v>
      </c>
      <c r="C21" s="3">
        <v>12</v>
      </c>
      <c r="D21" s="3" t="s">
        <v>6</v>
      </c>
      <c r="E21" s="3" t="s">
        <v>82</v>
      </c>
      <c r="F21" s="72"/>
      <c r="G21" s="3" t="s">
        <v>354</v>
      </c>
      <c r="H21" s="44">
        <v>41</v>
      </c>
      <c r="I21" s="44" t="s">
        <v>354</v>
      </c>
      <c r="J21" s="62">
        <v>50</v>
      </c>
      <c r="K21" s="44" t="s">
        <v>6</v>
      </c>
      <c r="L21" s="44" t="s">
        <v>6</v>
      </c>
      <c r="M21" s="44" t="s">
        <v>354</v>
      </c>
      <c r="N21" s="44">
        <v>50</v>
      </c>
      <c r="O21" s="44" t="s">
        <v>354</v>
      </c>
      <c r="P21" s="44"/>
      <c r="Q21" s="7">
        <f t="shared" si="0"/>
        <v>47</v>
      </c>
      <c r="R21" s="7">
        <f t="shared" si="1"/>
        <v>37.6</v>
      </c>
      <c r="S21" s="73">
        <v>35.483870967741936</v>
      </c>
      <c r="T21" s="7">
        <f t="shared" si="2"/>
        <v>7.0967741935483879</v>
      </c>
      <c r="U21" s="3"/>
      <c r="V21" s="3">
        <f t="shared" si="3"/>
        <v>0</v>
      </c>
      <c r="W21" s="3">
        <v>1</v>
      </c>
      <c r="X21" s="7">
        <f t="shared" si="4"/>
        <v>43.696774193548393</v>
      </c>
      <c r="Y21" s="3"/>
    </row>
    <row r="22" spans="1:25">
      <c r="A22" s="3">
        <v>20</v>
      </c>
      <c r="B22" s="2" t="s">
        <v>223</v>
      </c>
      <c r="C22" s="3">
        <v>15</v>
      </c>
      <c r="D22" s="3" t="s">
        <v>6</v>
      </c>
      <c r="E22" s="3" t="s">
        <v>82</v>
      </c>
      <c r="F22" s="3">
        <v>50</v>
      </c>
      <c r="G22" s="3" t="s">
        <v>354</v>
      </c>
      <c r="H22" s="72"/>
      <c r="I22" s="44" t="s">
        <v>354</v>
      </c>
      <c r="J22" s="62">
        <v>50</v>
      </c>
      <c r="K22" s="44" t="s">
        <v>6</v>
      </c>
      <c r="L22" s="44" t="s">
        <v>6</v>
      </c>
      <c r="M22" s="44" t="s">
        <v>354</v>
      </c>
      <c r="N22" s="44">
        <v>50</v>
      </c>
      <c r="O22" s="44" t="s">
        <v>354</v>
      </c>
      <c r="P22" s="44"/>
      <c r="Q22" s="7">
        <f t="shared" si="0"/>
        <v>50</v>
      </c>
      <c r="R22" s="7">
        <f t="shared" si="1"/>
        <v>40</v>
      </c>
      <c r="S22" s="73">
        <v>35.483870967741936</v>
      </c>
      <c r="T22" s="7">
        <f t="shared" si="2"/>
        <v>7.0967741935483879</v>
      </c>
      <c r="U22" s="3"/>
      <c r="V22" s="3">
        <f t="shared" si="3"/>
        <v>0</v>
      </c>
      <c r="W22" s="3">
        <v>1</v>
      </c>
      <c r="X22" s="7">
        <f t="shared" si="4"/>
        <v>46.096774193548384</v>
      </c>
      <c r="Y22" s="3"/>
    </row>
    <row r="23" spans="1:25">
      <c r="A23" s="3">
        <v>21</v>
      </c>
      <c r="B23" s="2" t="s">
        <v>224</v>
      </c>
      <c r="C23" s="3">
        <v>7</v>
      </c>
      <c r="D23" s="3" t="s">
        <v>6</v>
      </c>
      <c r="E23" s="3" t="s">
        <v>82</v>
      </c>
      <c r="F23" s="3">
        <v>30</v>
      </c>
      <c r="G23" s="3" t="s">
        <v>354</v>
      </c>
      <c r="H23" s="72"/>
      <c r="I23" s="44" t="s">
        <v>354</v>
      </c>
      <c r="J23" s="62">
        <v>10</v>
      </c>
      <c r="K23" s="44" t="s">
        <v>6</v>
      </c>
      <c r="L23" s="3" t="s">
        <v>371</v>
      </c>
      <c r="M23" s="61" t="s">
        <v>11</v>
      </c>
      <c r="N23" s="44">
        <v>10</v>
      </c>
      <c r="O23" s="44" t="s">
        <v>354</v>
      </c>
      <c r="P23" s="44"/>
      <c r="Q23" s="7">
        <f t="shared" si="0"/>
        <v>16.666666666666668</v>
      </c>
      <c r="R23" s="7">
        <f t="shared" si="1"/>
        <v>13.333333333333336</v>
      </c>
      <c r="S23" s="73">
        <v>16.129032258064516</v>
      </c>
      <c r="T23" s="7">
        <f t="shared" si="2"/>
        <v>3.2258064516129035</v>
      </c>
      <c r="U23" s="3">
        <v>4</v>
      </c>
      <c r="V23" s="3">
        <f t="shared" si="3"/>
        <v>25</v>
      </c>
      <c r="W23" s="3">
        <v>1</v>
      </c>
      <c r="X23" s="48">
        <f t="shared" si="4"/>
        <v>15.55913978494624</v>
      </c>
      <c r="Y23" s="3"/>
    </row>
    <row r="24" spans="1:25">
      <c r="A24" s="3">
        <v>22</v>
      </c>
      <c r="B24" s="2" t="s">
        <v>225</v>
      </c>
      <c r="C24" s="3">
        <v>17</v>
      </c>
      <c r="D24" s="3" t="s">
        <v>6</v>
      </c>
      <c r="E24" s="3" t="s">
        <v>82</v>
      </c>
      <c r="F24" s="3">
        <v>40</v>
      </c>
      <c r="G24" s="3" t="s">
        <v>11</v>
      </c>
      <c r="H24" s="72"/>
      <c r="I24" s="44" t="s">
        <v>354</v>
      </c>
      <c r="J24" s="62">
        <v>50</v>
      </c>
      <c r="K24" s="44" t="s">
        <v>6</v>
      </c>
      <c r="L24" s="44" t="s">
        <v>6</v>
      </c>
      <c r="M24" s="44" t="s">
        <v>354</v>
      </c>
      <c r="N24" s="44">
        <v>50</v>
      </c>
      <c r="O24" s="44" t="s">
        <v>354</v>
      </c>
      <c r="P24" s="44"/>
      <c r="Q24" s="7">
        <f t="shared" si="0"/>
        <v>46.666666666666664</v>
      </c>
      <c r="R24" s="7">
        <f t="shared" si="1"/>
        <v>37.333333333333336</v>
      </c>
      <c r="S24" s="73">
        <v>27.419354838709676</v>
      </c>
      <c r="T24" s="7">
        <f t="shared" si="2"/>
        <v>5.4838709677419359</v>
      </c>
      <c r="U24" s="3">
        <v>2</v>
      </c>
      <c r="V24" s="3">
        <f t="shared" si="3"/>
        <v>12.5</v>
      </c>
      <c r="W24" s="3">
        <v>1</v>
      </c>
      <c r="X24" s="7">
        <f t="shared" si="4"/>
        <v>41.817204301075272</v>
      </c>
      <c r="Y24" s="3"/>
    </row>
    <row r="25" spans="1:25">
      <c r="A25" s="3">
        <v>23</v>
      </c>
      <c r="B25" s="2" t="s">
        <v>226</v>
      </c>
      <c r="C25" s="3">
        <v>7</v>
      </c>
      <c r="D25" s="3" t="s">
        <v>6</v>
      </c>
      <c r="E25" s="3" t="s">
        <v>82</v>
      </c>
      <c r="F25" s="3">
        <v>10</v>
      </c>
      <c r="G25" s="3" t="s">
        <v>11</v>
      </c>
      <c r="H25" s="72"/>
      <c r="I25" s="44" t="s">
        <v>354</v>
      </c>
      <c r="J25" s="62">
        <v>50</v>
      </c>
      <c r="K25" s="44" t="s">
        <v>6</v>
      </c>
      <c r="L25" s="44" t="s">
        <v>6</v>
      </c>
      <c r="M25" s="44" t="s">
        <v>354</v>
      </c>
      <c r="N25" s="44">
        <v>10</v>
      </c>
      <c r="O25" s="44" t="s">
        <v>354</v>
      </c>
      <c r="P25" s="44"/>
      <c r="Q25" s="7">
        <f t="shared" si="0"/>
        <v>23.333333333333332</v>
      </c>
      <c r="R25" s="7">
        <f t="shared" si="1"/>
        <v>18.666666666666668</v>
      </c>
      <c r="S25" s="73">
        <v>22.580645161290324</v>
      </c>
      <c r="T25" s="7">
        <f t="shared" si="2"/>
        <v>4.5161290322580649</v>
      </c>
      <c r="U25" s="3">
        <v>2</v>
      </c>
      <c r="V25" s="3">
        <f t="shared" si="3"/>
        <v>12.5</v>
      </c>
      <c r="W25" s="3">
        <v>1</v>
      </c>
      <c r="X25" s="48">
        <f t="shared" si="4"/>
        <v>22.182795698924732</v>
      </c>
      <c r="Y25" s="3"/>
    </row>
    <row r="26" spans="1:25" s="80" customFormat="1">
      <c r="A26" s="44">
        <v>24</v>
      </c>
      <c r="B26" s="79" t="s">
        <v>227</v>
      </c>
      <c r="C26" s="44">
        <v>9</v>
      </c>
      <c r="D26" s="44" t="s">
        <v>6</v>
      </c>
      <c r="E26" s="44" t="s">
        <v>82</v>
      </c>
      <c r="F26" s="44">
        <v>10</v>
      </c>
      <c r="G26" s="44" t="s">
        <v>354</v>
      </c>
      <c r="H26" s="44">
        <v>39</v>
      </c>
      <c r="I26" s="44" t="s">
        <v>354</v>
      </c>
      <c r="J26" s="62">
        <v>50</v>
      </c>
      <c r="K26" s="44" t="s">
        <v>6</v>
      </c>
      <c r="L26" s="44" t="s">
        <v>6</v>
      </c>
      <c r="M26" s="44" t="s">
        <v>452</v>
      </c>
      <c r="N26" s="72"/>
      <c r="O26" s="44" t="s">
        <v>354</v>
      </c>
      <c r="P26" s="44"/>
      <c r="Q26" s="7">
        <f t="shared" si="0"/>
        <v>33</v>
      </c>
      <c r="R26" s="7">
        <f t="shared" si="1"/>
        <v>26.400000000000002</v>
      </c>
      <c r="S26" s="73">
        <v>32.258064516129032</v>
      </c>
      <c r="T26" s="7">
        <f t="shared" si="2"/>
        <v>6.4516129032258069</v>
      </c>
      <c r="U26" s="44">
        <v>1</v>
      </c>
      <c r="V26" s="3">
        <f t="shared" si="3"/>
        <v>6.25</v>
      </c>
      <c r="W26" s="44">
        <v>2</v>
      </c>
      <c r="X26" s="7">
        <f t="shared" si="4"/>
        <v>30.851612903225806</v>
      </c>
      <c r="Y26" s="44"/>
    </row>
    <row r="27" spans="1:25">
      <c r="A27" s="3">
        <v>25</v>
      </c>
      <c r="B27" s="2" t="s">
        <v>228</v>
      </c>
      <c r="C27" s="3">
        <v>16</v>
      </c>
      <c r="D27" s="3" t="s">
        <v>6</v>
      </c>
      <c r="E27" s="3" t="s">
        <v>82</v>
      </c>
      <c r="F27" s="3">
        <v>50</v>
      </c>
      <c r="G27" s="3" t="s">
        <v>354</v>
      </c>
      <c r="H27" s="44">
        <v>35</v>
      </c>
      <c r="I27" s="44" t="s">
        <v>354</v>
      </c>
      <c r="J27" s="62">
        <v>50</v>
      </c>
      <c r="K27" s="44" t="s">
        <v>370</v>
      </c>
      <c r="L27" s="3" t="s">
        <v>371</v>
      </c>
      <c r="M27" s="44" t="s">
        <v>354</v>
      </c>
      <c r="N27" s="72"/>
      <c r="O27" s="44" t="s">
        <v>354</v>
      </c>
      <c r="P27" s="44"/>
      <c r="Q27" s="7">
        <f t="shared" si="0"/>
        <v>45</v>
      </c>
      <c r="R27" s="7">
        <f t="shared" si="1"/>
        <v>36</v>
      </c>
      <c r="S27" s="73">
        <v>16.129032258064516</v>
      </c>
      <c r="T27" s="7">
        <f t="shared" si="2"/>
        <v>3.2258064516129035</v>
      </c>
      <c r="U27" s="3">
        <v>2</v>
      </c>
      <c r="V27" s="3">
        <f t="shared" si="3"/>
        <v>12.5</v>
      </c>
      <c r="W27" s="3">
        <v>1</v>
      </c>
      <c r="X27" s="7">
        <f t="shared" si="4"/>
        <v>38.225806451612904</v>
      </c>
      <c r="Y27" s="3"/>
    </row>
    <row r="28" spans="1:25">
      <c r="A28" s="3">
        <v>26</v>
      </c>
      <c r="B28" s="2" t="s">
        <v>229</v>
      </c>
      <c r="C28" s="3">
        <v>18</v>
      </c>
      <c r="D28" s="3" t="s">
        <v>6</v>
      </c>
      <c r="E28" s="3" t="s">
        <v>82</v>
      </c>
      <c r="F28" s="3">
        <v>10</v>
      </c>
      <c r="G28" s="3" t="s">
        <v>11</v>
      </c>
      <c r="H28" s="44">
        <v>10</v>
      </c>
      <c r="I28" s="44" t="s">
        <v>354</v>
      </c>
      <c r="J28" s="62">
        <v>10</v>
      </c>
      <c r="K28" s="44" t="s">
        <v>371</v>
      </c>
      <c r="L28" s="44" t="s">
        <v>6</v>
      </c>
      <c r="M28" s="61" t="s">
        <v>11</v>
      </c>
      <c r="N28" s="72"/>
      <c r="O28" s="44" t="s">
        <v>354</v>
      </c>
      <c r="P28" s="44"/>
      <c r="Q28" s="7">
        <f t="shared" si="0"/>
        <v>10</v>
      </c>
      <c r="R28" s="7">
        <f t="shared" si="1"/>
        <v>8</v>
      </c>
      <c r="S28" s="73">
        <v>41.935483870967744</v>
      </c>
      <c r="T28" s="7">
        <f t="shared" si="2"/>
        <v>8.3870967741935498</v>
      </c>
      <c r="U28" s="3">
        <v>6</v>
      </c>
      <c r="V28" s="3">
        <f t="shared" si="3"/>
        <v>37.5</v>
      </c>
      <c r="W28" s="3">
        <v>1</v>
      </c>
      <c r="X28" s="48">
        <f t="shared" si="4"/>
        <v>15.387096774193552</v>
      </c>
      <c r="Y28" s="3"/>
    </row>
    <row r="29" spans="1:25">
      <c r="A29" s="3">
        <v>27</v>
      </c>
      <c r="B29" s="2" t="s">
        <v>230</v>
      </c>
      <c r="C29" s="3">
        <v>12</v>
      </c>
      <c r="D29" s="3" t="s">
        <v>6</v>
      </c>
      <c r="E29" s="3" t="s">
        <v>82</v>
      </c>
      <c r="F29" s="3">
        <v>30</v>
      </c>
      <c r="G29" s="3" t="s">
        <v>354</v>
      </c>
      <c r="H29" s="44">
        <v>40</v>
      </c>
      <c r="I29" s="44" t="s">
        <v>354</v>
      </c>
      <c r="J29" s="62">
        <v>50</v>
      </c>
      <c r="K29" s="44" t="s">
        <v>370</v>
      </c>
      <c r="L29" s="44" t="s">
        <v>6</v>
      </c>
      <c r="M29" s="61" t="s">
        <v>354</v>
      </c>
      <c r="N29" s="72"/>
      <c r="O29" s="44" t="s">
        <v>354</v>
      </c>
      <c r="P29" s="44"/>
      <c r="Q29" s="7">
        <f t="shared" si="0"/>
        <v>40</v>
      </c>
      <c r="R29" s="7">
        <f t="shared" si="1"/>
        <v>32</v>
      </c>
      <c r="S29" s="73">
        <v>35.483870967741936</v>
      </c>
      <c r="T29" s="7">
        <f t="shared" si="2"/>
        <v>7.0967741935483879</v>
      </c>
      <c r="U29" s="3"/>
      <c r="V29" s="3">
        <f t="shared" si="3"/>
        <v>0</v>
      </c>
      <c r="W29" s="3">
        <v>2</v>
      </c>
      <c r="X29" s="7">
        <f t="shared" si="4"/>
        <v>37.096774193548384</v>
      </c>
      <c r="Y29" s="3"/>
    </row>
    <row r="30" spans="1:25">
      <c r="A30" s="3">
        <v>28</v>
      </c>
      <c r="B30" s="2" t="s">
        <v>231</v>
      </c>
      <c r="C30" s="3">
        <v>22</v>
      </c>
      <c r="D30" s="3" t="s">
        <v>6</v>
      </c>
      <c r="E30" s="3" t="s">
        <v>82</v>
      </c>
      <c r="F30" s="3">
        <v>35</v>
      </c>
      <c r="G30" s="3" t="s">
        <v>354</v>
      </c>
      <c r="H30" s="44">
        <v>35</v>
      </c>
      <c r="I30" s="44" t="s">
        <v>354</v>
      </c>
      <c r="J30" s="62">
        <v>50</v>
      </c>
      <c r="K30" s="44" t="s">
        <v>6</v>
      </c>
      <c r="L30" s="3" t="s">
        <v>371</v>
      </c>
      <c r="M30" s="44" t="s">
        <v>354</v>
      </c>
      <c r="N30" s="72"/>
      <c r="O30" s="44" t="s">
        <v>354</v>
      </c>
      <c r="P30" s="44"/>
      <c r="Q30" s="7">
        <f t="shared" si="0"/>
        <v>40</v>
      </c>
      <c r="R30" s="7">
        <f t="shared" si="1"/>
        <v>32</v>
      </c>
      <c r="S30" s="73">
        <v>16.129032258064516</v>
      </c>
      <c r="T30" s="7">
        <f t="shared" si="2"/>
        <v>3.2258064516129035</v>
      </c>
      <c r="U30" s="3">
        <v>2</v>
      </c>
      <c r="V30" s="3">
        <f t="shared" si="3"/>
        <v>12.5</v>
      </c>
      <c r="W30" s="3"/>
      <c r="X30" s="7">
        <f t="shared" si="4"/>
        <v>35.225806451612904</v>
      </c>
      <c r="Y30" s="3"/>
    </row>
    <row r="31" spans="1:25">
      <c r="A31" s="3">
        <v>29</v>
      </c>
      <c r="B31" s="2" t="s">
        <v>232</v>
      </c>
      <c r="C31" s="3">
        <v>23</v>
      </c>
      <c r="D31" s="3" t="s">
        <v>6</v>
      </c>
      <c r="E31" s="3" t="s">
        <v>82</v>
      </c>
      <c r="F31" s="3">
        <v>50</v>
      </c>
      <c r="G31" s="3" t="s">
        <v>354</v>
      </c>
      <c r="H31" s="72"/>
      <c r="I31" s="44" t="s">
        <v>354</v>
      </c>
      <c r="J31" s="62">
        <v>50</v>
      </c>
      <c r="K31" s="44" t="s">
        <v>380</v>
      </c>
      <c r="L31" s="44" t="s">
        <v>6</v>
      </c>
      <c r="M31" s="44" t="s">
        <v>354</v>
      </c>
      <c r="N31" s="44">
        <v>50</v>
      </c>
      <c r="O31" s="44" t="s">
        <v>354</v>
      </c>
      <c r="P31" s="44"/>
      <c r="Q31" s="7">
        <f t="shared" si="0"/>
        <v>50</v>
      </c>
      <c r="R31" s="7">
        <f t="shared" si="1"/>
        <v>40</v>
      </c>
      <c r="S31" s="73">
        <v>29.032258064516128</v>
      </c>
      <c r="T31" s="7">
        <f t="shared" si="2"/>
        <v>5.806451612903226</v>
      </c>
      <c r="U31" s="3"/>
      <c r="V31" s="3">
        <f t="shared" si="3"/>
        <v>0</v>
      </c>
      <c r="W31" s="3">
        <v>2</v>
      </c>
      <c r="X31" s="7">
        <f t="shared" si="4"/>
        <v>43.806451612903224</v>
      </c>
      <c r="Y31" s="3"/>
    </row>
    <row r="32" spans="1:25">
      <c r="A32" s="3">
        <v>30</v>
      </c>
      <c r="B32" s="2" t="s">
        <v>233</v>
      </c>
      <c r="C32" s="3">
        <v>14</v>
      </c>
      <c r="D32" s="3" t="s">
        <v>6</v>
      </c>
      <c r="E32" s="3" t="s">
        <v>82</v>
      </c>
      <c r="F32" s="72"/>
      <c r="G32" s="3" t="s">
        <v>354</v>
      </c>
      <c r="H32" s="44">
        <v>39</v>
      </c>
      <c r="I32" s="44" t="s">
        <v>354</v>
      </c>
      <c r="J32" s="62">
        <v>50</v>
      </c>
      <c r="K32" s="44" t="s">
        <v>6</v>
      </c>
      <c r="L32" s="44" t="s">
        <v>6</v>
      </c>
      <c r="M32" s="44" t="s">
        <v>354</v>
      </c>
      <c r="N32" s="44">
        <v>50</v>
      </c>
      <c r="O32" s="44" t="s">
        <v>354</v>
      </c>
      <c r="P32" s="44"/>
      <c r="Q32" s="7">
        <f t="shared" si="0"/>
        <v>46.333333333333336</v>
      </c>
      <c r="R32" s="7">
        <f t="shared" si="1"/>
        <v>37.06666666666667</v>
      </c>
      <c r="S32" s="73">
        <v>30.64516129032258</v>
      </c>
      <c r="T32" s="7">
        <f t="shared" si="2"/>
        <v>6.129032258064516</v>
      </c>
      <c r="U32" s="3"/>
      <c r="V32" s="3">
        <f t="shared" si="3"/>
        <v>0</v>
      </c>
      <c r="W32" s="3">
        <v>1</v>
      </c>
      <c r="X32" s="7">
        <f t="shared" si="4"/>
        <v>42.19569892473119</v>
      </c>
      <c r="Y32" s="3"/>
    </row>
    <row r="33" spans="1:25">
      <c r="A33" s="3">
        <v>31</v>
      </c>
      <c r="B33" s="2" t="s">
        <v>234</v>
      </c>
      <c r="C33" s="3">
        <v>14</v>
      </c>
      <c r="D33" s="3" t="s">
        <v>6</v>
      </c>
      <c r="E33" s="3" t="s">
        <v>82</v>
      </c>
      <c r="F33" s="72"/>
      <c r="G33" s="3" t="s">
        <v>354</v>
      </c>
      <c r="H33" s="44">
        <v>49</v>
      </c>
      <c r="I33" s="44" t="s">
        <v>354</v>
      </c>
      <c r="J33" s="62">
        <v>50</v>
      </c>
      <c r="K33" s="44" t="s">
        <v>6</v>
      </c>
      <c r="L33" s="44" t="s">
        <v>6</v>
      </c>
      <c r="M33" s="44" t="s">
        <v>354</v>
      </c>
      <c r="N33" s="44">
        <v>50</v>
      </c>
      <c r="O33" s="44" t="s">
        <v>354</v>
      </c>
      <c r="P33" s="44"/>
      <c r="Q33" s="7">
        <f t="shared" si="0"/>
        <v>49.666666666666664</v>
      </c>
      <c r="R33" s="7">
        <f t="shared" si="1"/>
        <v>39.733333333333334</v>
      </c>
      <c r="S33" s="73">
        <v>30.64516129032258</v>
      </c>
      <c r="T33" s="7">
        <f t="shared" si="2"/>
        <v>6.129032258064516</v>
      </c>
      <c r="U33" s="3"/>
      <c r="V33" s="3">
        <f t="shared" si="3"/>
        <v>0</v>
      </c>
      <c r="W33" s="3">
        <v>1</v>
      </c>
      <c r="X33" s="7">
        <f t="shared" si="4"/>
        <v>44.862365591397847</v>
      </c>
      <c r="Y33" s="3"/>
    </row>
    <row r="34" spans="1:25">
      <c r="A34" s="3">
        <v>32</v>
      </c>
      <c r="B34" s="2" t="s">
        <v>235</v>
      </c>
      <c r="C34" s="3">
        <v>10</v>
      </c>
      <c r="D34" s="3" t="s">
        <v>6</v>
      </c>
      <c r="E34" s="3" t="s">
        <v>82</v>
      </c>
      <c r="F34" s="3">
        <v>45</v>
      </c>
      <c r="G34" s="3" t="s">
        <v>354</v>
      </c>
      <c r="H34" s="44">
        <v>38</v>
      </c>
      <c r="I34" s="44" t="s">
        <v>354</v>
      </c>
      <c r="J34" s="62">
        <v>50</v>
      </c>
      <c r="K34" s="44" t="s">
        <v>6</v>
      </c>
      <c r="L34" s="44" t="s">
        <v>6</v>
      </c>
      <c r="M34" s="44" t="s">
        <v>354</v>
      </c>
      <c r="N34" s="72"/>
      <c r="O34" s="44" t="s">
        <v>354</v>
      </c>
      <c r="P34" s="44"/>
      <c r="Q34" s="7">
        <f t="shared" si="0"/>
        <v>44.333333333333336</v>
      </c>
      <c r="R34" s="7">
        <f t="shared" si="1"/>
        <v>35.466666666666669</v>
      </c>
      <c r="S34" s="73">
        <v>33.87096774193548</v>
      </c>
      <c r="T34" s="7">
        <f t="shared" si="2"/>
        <v>6.7741935483870961</v>
      </c>
      <c r="U34" s="3"/>
      <c r="V34" s="3">
        <f t="shared" si="3"/>
        <v>0</v>
      </c>
      <c r="W34" s="3">
        <v>1</v>
      </c>
      <c r="X34" s="7">
        <f t="shared" si="4"/>
        <v>41.240860215053765</v>
      </c>
      <c r="Y34" s="3"/>
    </row>
    <row r="35" spans="1:25">
      <c r="A35" s="3">
        <v>33</v>
      </c>
      <c r="B35" s="2" t="s">
        <v>236</v>
      </c>
      <c r="C35" s="3">
        <v>19</v>
      </c>
      <c r="D35" s="3" t="s">
        <v>6</v>
      </c>
      <c r="E35" s="3" t="s">
        <v>82</v>
      </c>
      <c r="F35" s="3">
        <v>30</v>
      </c>
      <c r="G35" s="3" t="s">
        <v>354</v>
      </c>
      <c r="H35" s="44">
        <v>38</v>
      </c>
      <c r="I35" s="44" t="s">
        <v>354</v>
      </c>
      <c r="J35" s="62">
        <v>50</v>
      </c>
      <c r="K35" s="44" t="s">
        <v>6</v>
      </c>
      <c r="L35" s="44" t="s">
        <v>6</v>
      </c>
      <c r="M35" s="61" t="s">
        <v>354</v>
      </c>
      <c r="N35" s="72"/>
      <c r="O35" s="44" t="s">
        <v>354</v>
      </c>
      <c r="P35" s="44"/>
      <c r="Q35" s="7">
        <f t="shared" si="0"/>
        <v>39.333333333333336</v>
      </c>
      <c r="R35" s="7">
        <f t="shared" si="1"/>
        <v>31.466666666666669</v>
      </c>
      <c r="S35" s="73">
        <v>38.70967741935484</v>
      </c>
      <c r="T35" s="7">
        <f t="shared" si="2"/>
        <v>7.741935483870968</v>
      </c>
      <c r="U35" s="3"/>
      <c r="V35" s="3">
        <f t="shared" si="3"/>
        <v>0</v>
      </c>
      <c r="W35" s="3">
        <v>1</v>
      </c>
      <c r="X35" s="7">
        <f t="shared" si="4"/>
        <v>38.208602150537637</v>
      </c>
      <c r="Y35" s="3"/>
    </row>
    <row r="36" spans="1:25">
      <c r="A36" s="3">
        <v>34</v>
      </c>
      <c r="B36" s="2" t="s">
        <v>237</v>
      </c>
      <c r="C36" s="3">
        <v>5</v>
      </c>
      <c r="D36" s="3" t="s">
        <v>6</v>
      </c>
      <c r="E36" s="3" t="s">
        <v>82</v>
      </c>
      <c r="F36" s="3">
        <v>10</v>
      </c>
      <c r="G36" s="3" t="s">
        <v>354</v>
      </c>
      <c r="H36" s="44">
        <v>10</v>
      </c>
      <c r="I36" s="44" t="s">
        <v>354</v>
      </c>
      <c r="J36" s="62">
        <v>50</v>
      </c>
      <c r="K36" s="44" t="s">
        <v>6</v>
      </c>
      <c r="L36" s="44" t="s">
        <v>380</v>
      </c>
      <c r="M36" s="44" t="s">
        <v>354</v>
      </c>
      <c r="N36" s="72"/>
      <c r="O36" s="44" t="s">
        <v>354</v>
      </c>
      <c r="P36" s="44"/>
      <c r="Q36" s="7">
        <f t="shared" si="0"/>
        <v>23.333333333333332</v>
      </c>
      <c r="R36" s="7">
        <f t="shared" si="1"/>
        <v>18.666666666666668</v>
      </c>
      <c r="S36" s="73">
        <v>25.806451612903224</v>
      </c>
      <c r="T36" s="7">
        <f t="shared" si="2"/>
        <v>5.161290322580645</v>
      </c>
      <c r="U36" s="3"/>
      <c r="V36" s="3">
        <f t="shared" si="3"/>
        <v>0</v>
      </c>
      <c r="W36" s="3">
        <v>2</v>
      </c>
      <c r="X36" s="48">
        <f t="shared" si="4"/>
        <v>21.827956989247312</v>
      </c>
      <c r="Y36" s="3"/>
    </row>
    <row r="37" spans="1:25">
      <c r="A37" s="3">
        <v>35</v>
      </c>
      <c r="B37" s="2" t="s">
        <v>238</v>
      </c>
      <c r="C37" s="3">
        <v>3</v>
      </c>
      <c r="D37" s="3" t="s">
        <v>6</v>
      </c>
      <c r="E37" s="3" t="s">
        <v>82</v>
      </c>
      <c r="F37" s="3">
        <v>40</v>
      </c>
      <c r="G37" s="3" t="s">
        <v>11</v>
      </c>
      <c r="H37" s="72"/>
      <c r="I37" s="44" t="s">
        <v>354</v>
      </c>
      <c r="J37" s="62">
        <v>50</v>
      </c>
      <c r="K37" s="44" t="s">
        <v>6</v>
      </c>
      <c r="L37" s="44" t="s">
        <v>82</v>
      </c>
      <c r="M37" s="44" t="s">
        <v>354</v>
      </c>
      <c r="N37" s="44">
        <v>50</v>
      </c>
      <c r="O37" s="44" t="s">
        <v>354</v>
      </c>
      <c r="P37" s="44"/>
      <c r="Q37" s="7">
        <f t="shared" si="0"/>
        <v>46.666666666666664</v>
      </c>
      <c r="R37" s="7">
        <f t="shared" si="1"/>
        <v>37.333333333333336</v>
      </c>
      <c r="S37" s="73">
        <v>27.419354838709676</v>
      </c>
      <c r="T37" s="7">
        <f t="shared" si="2"/>
        <v>5.4838709677419359</v>
      </c>
      <c r="U37" s="3">
        <v>2</v>
      </c>
      <c r="V37" s="3">
        <f t="shared" si="3"/>
        <v>12.5</v>
      </c>
      <c r="W37" s="3">
        <v>2</v>
      </c>
      <c r="X37" s="7">
        <f t="shared" si="4"/>
        <v>40.817204301075272</v>
      </c>
      <c r="Y37" s="3"/>
    </row>
    <row r="38" spans="1:25">
      <c r="A38" s="3">
        <v>36</v>
      </c>
      <c r="B38" s="2" t="s">
        <v>239</v>
      </c>
      <c r="C38" s="3">
        <v>6</v>
      </c>
      <c r="D38" s="3" t="s">
        <v>6</v>
      </c>
      <c r="E38" s="3" t="s">
        <v>82</v>
      </c>
      <c r="F38" s="3">
        <v>35</v>
      </c>
      <c r="G38" s="3" t="s">
        <v>354</v>
      </c>
      <c r="H38" s="44">
        <v>35</v>
      </c>
      <c r="I38" s="44" t="s">
        <v>354</v>
      </c>
      <c r="J38" s="62">
        <v>50</v>
      </c>
      <c r="K38" s="44" t="s">
        <v>6</v>
      </c>
      <c r="L38" s="44" t="s">
        <v>6</v>
      </c>
      <c r="M38" s="44" t="s">
        <v>354</v>
      </c>
      <c r="N38" s="72"/>
      <c r="O38" s="44" t="s">
        <v>354</v>
      </c>
      <c r="P38" s="44"/>
      <c r="Q38" s="7">
        <f t="shared" si="0"/>
        <v>40</v>
      </c>
      <c r="R38" s="7">
        <f t="shared" si="1"/>
        <v>32</v>
      </c>
      <c r="S38" s="73">
        <v>20.967741935483872</v>
      </c>
      <c r="T38" s="7">
        <f t="shared" si="2"/>
        <v>4.1935483870967749</v>
      </c>
      <c r="U38" s="3"/>
      <c r="V38" s="3">
        <f t="shared" si="3"/>
        <v>0</v>
      </c>
      <c r="W38" s="3">
        <v>1</v>
      </c>
      <c r="X38" s="7">
        <f t="shared" si="4"/>
        <v>35.193548387096776</v>
      </c>
      <c r="Y38" s="3"/>
    </row>
    <row r="39" spans="1:25">
      <c r="A39" s="3">
        <v>37</v>
      </c>
      <c r="B39" s="2" t="s">
        <v>240</v>
      </c>
      <c r="C39" s="3">
        <v>11</v>
      </c>
      <c r="D39" s="3" t="s">
        <v>6</v>
      </c>
      <c r="E39" s="3" t="s">
        <v>6</v>
      </c>
      <c r="F39" s="72"/>
      <c r="G39" s="3" t="s">
        <v>354</v>
      </c>
      <c r="H39" s="44">
        <v>44</v>
      </c>
      <c r="I39" s="44" t="s">
        <v>354</v>
      </c>
      <c r="J39" s="62">
        <v>50</v>
      </c>
      <c r="K39" s="44" t="s">
        <v>6</v>
      </c>
      <c r="L39" s="3" t="s">
        <v>371</v>
      </c>
      <c r="M39" s="61" t="s">
        <v>354</v>
      </c>
      <c r="N39" s="44">
        <v>35</v>
      </c>
      <c r="O39" s="44" t="s">
        <v>354</v>
      </c>
      <c r="P39" s="44"/>
      <c r="Q39" s="7">
        <f t="shared" si="0"/>
        <v>43</v>
      </c>
      <c r="R39" s="7">
        <f t="shared" si="1"/>
        <v>34.4</v>
      </c>
      <c r="S39" s="73">
        <v>16.129032258064516</v>
      </c>
      <c r="T39" s="7">
        <f t="shared" si="2"/>
        <v>3.2258064516129035</v>
      </c>
      <c r="U39" s="3">
        <v>2</v>
      </c>
      <c r="V39" s="3">
        <f t="shared" si="3"/>
        <v>12.5</v>
      </c>
      <c r="W39" s="3"/>
      <c r="X39" s="7">
        <f t="shared" si="4"/>
        <v>37.625806451612902</v>
      </c>
      <c r="Y39" s="3"/>
    </row>
    <row r="40" spans="1:25">
      <c r="A40" s="3">
        <v>38</v>
      </c>
      <c r="B40" s="2" t="s">
        <v>241</v>
      </c>
      <c r="C40" s="3">
        <v>3</v>
      </c>
      <c r="D40" s="3" t="s">
        <v>6</v>
      </c>
      <c r="E40" s="3" t="s">
        <v>82</v>
      </c>
      <c r="F40" s="3">
        <v>50</v>
      </c>
      <c r="G40" s="3" t="s">
        <v>354</v>
      </c>
      <c r="H40" s="72"/>
      <c r="I40" s="44" t="s">
        <v>354</v>
      </c>
      <c r="J40" s="62">
        <v>50</v>
      </c>
      <c r="K40" s="44" t="s">
        <v>6</v>
      </c>
      <c r="L40" s="44" t="s">
        <v>82</v>
      </c>
      <c r="M40" s="44" t="s">
        <v>354</v>
      </c>
      <c r="N40" s="44">
        <v>50</v>
      </c>
      <c r="O40" s="44" t="s">
        <v>354</v>
      </c>
      <c r="P40" s="44"/>
      <c r="Q40" s="7">
        <f t="shared" si="0"/>
        <v>50</v>
      </c>
      <c r="R40" s="7">
        <f t="shared" si="1"/>
        <v>40</v>
      </c>
      <c r="S40" s="73">
        <v>27.419354838709676</v>
      </c>
      <c r="T40" s="7">
        <f t="shared" si="2"/>
        <v>5.4838709677419359</v>
      </c>
      <c r="U40" s="3"/>
      <c r="V40" s="3">
        <f t="shared" si="3"/>
        <v>0</v>
      </c>
      <c r="W40" s="3">
        <v>2</v>
      </c>
      <c r="X40" s="7">
        <f t="shared" si="4"/>
        <v>43.483870967741936</v>
      </c>
      <c r="Y40" s="3"/>
    </row>
    <row r="41" spans="1:25">
      <c r="A41" s="3">
        <v>39</v>
      </c>
      <c r="B41" s="2" t="s">
        <v>242</v>
      </c>
      <c r="C41" s="3">
        <v>7</v>
      </c>
      <c r="D41" s="3" t="s">
        <v>6</v>
      </c>
      <c r="E41" s="3" t="s">
        <v>77</v>
      </c>
      <c r="F41" s="3">
        <v>40</v>
      </c>
      <c r="G41" s="3" t="s">
        <v>11</v>
      </c>
      <c r="H41" s="44">
        <v>10</v>
      </c>
      <c r="I41" s="44" t="s">
        <v>354</v>
      </c>
      <c r="J41" s="62">
        <v>50</v>
      </c>
      <c r="K41" s="44" t="s">
        <v>6</v>
      </c>
      <c r="L41" s="3" t="s">
        <v>371</v>
      </c>
      <c r="M41" s="44" t="s">
        <v>354</v>
      </c>
      <c r="N41" s="72"/>
      <c r="O41" s="44" t="s">
        <v>354</v>
      </c>
      <c r="P41" s="44"/>
      <c r="Q41" s="7">
        <f t="shared" si="0"/>
        <v>33.333333333333336</v>
      </c>
      <c r="R41" s="7">
        <f t="shared" si="1"/>
        <v>26.666666666666671</v>
      </c>
      <c r="S41" s="73">
        <v>16.129032258064516</v>
      </c>
      <c r="T41" s="7">
        <f t="shared" si="2"/>
        <v>3.2258064516129035</v>
      </c>
      <c r="U41" s="3">
        <v>4</v>
      </c>
      <c r="V41" s="3">
        <f t="shared" si="3"/>
        <v>25</v>
      </c>
      <c r="W41" s="3"/>
      <c r="X41" s="48">
        <f t="shared" si="4"/>
        <v>29.892473118279575</v>
      </c>
      <c r="Y41" s="3"/>
    </row>
    <row r="42" spans="1:25">
      <c r="A42" s="3">
        <v>40</v>
      </c>
      <c r="B42" s="2" t="s">
        <v>243</v>
      </c>
      <c r="C42" s="3">
        <v>9</v>
      </c>
      <c r="D42" s="3" t="s">
        <v>6</v>
      </c>
      <c r="E42" s="3" t="s">
        <v>82</v>
      </c>
      <c r="F42" s="3">
        <v>20</v>
      </c>
      <c r="G42" s="3" t="s">
        <v>354</v>
      </c>
      <c r="H42" s="44">
        <v>40</v>
      </c>
      <c r="I42" s="44" t="s">
        <v>354</v>
      </c>
      <c r="J42" s="62">
        <v>50</v>
      </c>
      <c r="K42" s="44" t="s">
        <v>6</v>
      </c>
      <c r="L42" s="44" t="s">
        <v>6</v>
      </c>
      <c r="M42" s="44" t="s">
        <v>452</v>
      </c>
      <c r="N42" s="72"/>
      <c r="O42" s="44" t="s">
        <v>354</v>
      </c>
      <c r="P42" s="44"/>
      <c r="Q42" s="7">
        <f t="shared" si="0"/>
        <v>36.666666666666664</v>
      </c>
      <c r="R42" s="7">
        <f t="shared" si="1"/>
        <v>29.333333333333332</v>
      </c>
      <c r="S42" s="73">
        <v>32.258064516129032</v>
      </c>
      <c r="T42" s="7">
        <f t="shared" si="2"/>
        <v>6.4516129032258069</v>
      </c>
      <c r="U42" s="3"/>
      <c r="V42" s="3">
        <f t="shared" si="3"/>
        <v>0</v>
      </c>
      <c r="W42" s="3">
        <v>2</v>
      </c>
      <c r="X42" s="7">
        <f t="shared" si="4"/>
        <v>33.784946236559136</v>
      </c>
      <c r="Y42" s="3"/>
    </row>
    <row r="43" spans="1:25">
      <c r="A43" s="3">
        <v>41</v>
      </c>
      <c r="B43" s="2" t="s">
        <v>244</v>
      </c>
      <c r="C43" s="3">
        <v>1</v>
      </c>
      <c r="D43" s="3" t="s">
        <v>6</v>
      </c>
      <c r="E43" s="3" t="s">
        <v>82</v>
      </c>
      <c r="F43" s="3">
        <v>45</v>
      </c>
      <c r="G43" s="3" t="s">
        <v>354</v>
      </c>
      <c r="H43" s="44">
        <v>38</v>
      </c>
      <c r="I43" s="44" t="s">
        <v>354</v>
      </c>
      <c r="J43" s="62">
        <v>50</v>
      </c>
      <c r="K43" s="44" t="s">
        <v>6</v>
      </c>
      <c r="L43" s="3" t="s">
        <v>371</v>
      </c>
      <c r="M43" s="44" t="s">
        <v>354</v>
      </c>
      <c r="N43" s="72"/>
      <c r="O43" s="44" t="s">
        <v>354</v>
      </c>
      <c r="P43" s="44"/>
      <c r="Q43" s="7">
        <f t="shared" si="0"/>
        <v>44.333333333333336</v>
      </c>
      <c r="R43" s="7">
        <f t="shared" si="1"/>
        <v>35.466666666666669</v>
      </c>
      <c r="S43" s="73">
        <v>16.129032258064516</v>
      </c>
      <c r="T43" s="7">
        <f t="shared" si="2"/>
        <v>3.2258064516129035</v>
      </c>
      <c r="U43" s="3">
        <v>2</v>
      </c>
      <c r="V43" s="3">
        <f t="shared" si="3"/>
        <v>12.5</v>
      </c>
      <c r="W43" s="3">
        <v>1</v>
      </c>
      <c r="X43" s="7">
        <f t="shared" si="4"/>
        <v>37.692473118279572</v>
      </c>
      <c r="Y43" s="3"/>
    </row>
    <row r="44" spans="1:25">
      <c r="A44" s="3">
        <v>42</v>
      </c>
      <c r="B44" s="2" t="s">
        <v>245</v>
      </c>
      <c r="C44" s="3">
        <v>8</v>
      </c>
      <c r="D44" s="3" t="s">
        <v>6</v>
      </c>
      <c r="E44" s="3" t="s">
        <v>82</v>
      </c>
      <c r="F44" s="3">
        <v>15</v>
      </c>
      <c r="G44" s="3" t="s">
        <v>354</v>
      </c>
      <c r="H44" s="44">
        <v>45</v>
      </c>
      <c r="I44" s="44" t="s">
        <v>354</v>
      </c>
      <c r="J44" s="62">
        <v>50</v>
      </c>
      <c r="K44" s="44" t="s">
        <v>6</v>
      </c>
      <c r="L44" s="44" t="s">
        <v>82</v>
      </c>
      <c r="M44" s="44" t="s">
        <v>354</v>
      </c>
      <c r="N44" s="72"/>
      <c r="O44" s="44" t="s">
        <v>354</v>
      </c>
      <c r="P44" s="44"/>
      <c r="Q44" s="7">
        <f t="shared" si="0"/>
        <v>36.666666666666664</v>
      </c>
      <c r="R44" s="7">
        <f t="shared" si="1"/>
        <v>29.333333333333332</v>
      </c>
      <c r="S44" s="73">
        <v>29.032258064516128</v>
      </c>
      <c r="T44" s="7">
        <f t="shared" si="2"/>
        <v>5.806451612903226</v>
      </c>
      <c r="U44" s="3"/>
      <c r="V44" s="3">
        <f t="shared" si="3"/>
        <v>0</v>
      </c>
      <c r="W44" s="3">
        <v>2</v>
      </c>
      <c r="X44" s="7">
        <f t="shared" si="4"/>
        <v>33.13978494623656</v>
      </c>
      <c r="Y44" s="3"/>
    </row>
    <row r="45" spans="1:25">
      <c r="A45" s="3">
        <v>43</v>
      </c>
      <c r="B45" s="2" t="s">
        <v>246</v>
      </c>
      <c r="C45" s="3">
        <v>21</v>
      </c>
      <c r="D45" s="3" t="s">
        <v>6</v>
      </c>
      <c r="E45" s="3" t="s">
        <v>82</v>
      </c>
      <c r="F45" s="3">
        <v>40</v>
      </c>
      <c r="G45" s="3" t="s">
        <v>11</v>
      </c>
      <c r="H45" s="44">
        <v>10</v>
      </c>
      <c r="I45" s="44" t="s">
        <v>354</v>
      </c>
      <c r="J45" s="62">
        <v>50</v>
      </c>
      <c r="K45" s="44" t="s">
        <v>6</v>
      </c>
      <c r="L45" s="44" t="s">
        <v>6</v>
      </c>
      <c r="M45" s="44" t="s">
        <v>354</v>
      </c>
      <c r="N45" s="72"/>
      <c r="O45" s="44" t="s">
        <v>354</v>
      </c>
      <c r="P45" s="44"/>
      <c r="Q45" s="7">
        <f t="shared" si="0"/>
        <v>33.333333333333336</v>
      </c>
      <c r="R45" s="7">
        <f t="shared" si="1"/>
        <v>26.666666666666671</v>
      </c>
      <c r="S45" s="73">
        <v>29.032258064516128</v>
      </c>
      <c r="T45" s="7">
        <f t="shared" si="2"/>
        <v>5.806451612903226</v>
      </c>
      <c r="U45" s="3"/>
      <c r="V45" s="3">
        <f t="shared" si="3"/>
        <v>0</v>
      </c>
      <c r="W45" s="3">
        <v>1</v>
      </c>
      <c r="X45" s="7">
        <f t="shared" si="4"/>
        <v>31.473118279569896</v>
      </c>
      <c r="Y45" s="3"/>
    </row>
    <row r="46" spans="1:25">
      <c r="A46" s="3">
        <v>44</v>
      </c>
      <c r="B46" s="2" t="s">
        <v>247</v>
      </c>
      <c r="C46" s="3">
        <v>13</v>
      </c>
      <c r="D46" s="3" t="s">
        <v>6</v>
      </c>
      <c r="E46" s="3" t="s">
        <v>82</v>
      </c>
      <c r="F46" s="3">
        <v>50</v>
      </c>
      <c r="G46" s="3" t="s">
        <v>354</v>
      </c>
      <c r="H46" s="72"/>
      <c r="I46" s="44" t="s">
        <v>354</v>
      </c>
      <c r="J46" s="62">
        <v>50</v>
      </c>
      <c r="K46" s="44" t="s">
        <v>380</v>
      </c>
      <c r="L46" s="44" t="s">
        <v>6</v>
      </c>
      <c r="M46" s="44" t="s">
        <v>354</v>
      </c>
      <c r="N46" s="44">
        <v>50</v>
      </c>
      <c r="O46" s="44" t="s">
        <v>354</v>
      </c>
      <c r="P46" s="44"/>
      <c r="Q46" s="7">
        <f t="shared" si="0"/>
        <v>50</v>
      </c>
      <c r="R46" s="7">
        <f t="shared" si="1"/>
        <v>40</v>
      </c>
      <c r="S46" s="73">
        <v>33.87096774193548</v>
      </c>
      <c r="T46" s="7">
        <f t="shared" si="2"/>
        <v>6.7741935483870961</v>
      </c>
      <c r="U46" s="3"/>
      <c r="V46" s="3">
        <f t="shared" si="3"/>
        <v>0</v>
      </c>
      <c r="W46" s="3">
        <v>2</v>
      </c>
      <c r="X46" s="7">
        <f t="shared" si="4"/>
        <v>44.774193548387096</v>
      </c>
      <c r="Y46" s="3"/>
    </row>
    <row r="47" spans="1:25">
      <c r="A47" s="3">
        <v>45</v>
      </c>
      <c r="B47" s="2" t="s">
        <v>248</v>
      </c>
      <c r="C47" s="3">
        <v>7</v>
      </c>
      <c r="D47" s="3" t="s">
        <v>249</v>
      </c>
      <c r="E47" s="3"/>
      <c r="F47" s="3"/>
      <c r="G47" s="3" t="s">
        <v>11</v>
      </c>
      <c r="H47" s="72"/>
      <c r="I47" s="44" t="s">
        <v>354</v>
      </c>
      <c r="J47" s="62">
        <v>10</v>
      </c>
      <c r="K47" s="44" t="s">
        <v>6</v>
      </c>
      <c r="L47" s="3" t="s">
        <v>371</v>
      </c>
      <c r="M47" s="44" t="s">
        <v>418</v>
      </c>
      <c r="N47" s="44"/>
      <c r="O47" s="44" t="s">
        <v>418</v>
      </c>
      <c r="P47" s="44"/>
      <c r="Q47" s="7">
        <f t="shared" si="0"/>
        <v>10</v>
      </c>
      <c r="R47" s="7">
        <f t="shared" si="1"/>
        <v>8</v>
      </c>
      <c r="S47" s="73">
        <v>16.129032258064516</v>
      </c>
      <c r="T47" s="7">
        <f t="shared" si="2"/>
        <v>3.2258064516129035</v>
      </c>
      <c r="U47" s="3">
        <v>4</v>
      </c>
      <c r="V47" s="7">
        <f>(U47/12)*100</f>
        <v>33.333333333333329</v>
      </c>
      <c r="W47" s="3"/>
      <c r="X47" s="48">
        <f t="shared" si="4"/>
        <v>11.225806451612904</v>
      </c>
      <c r="Y47" s="3"/>
    </row>
    <row r="48" spans="1:25">
      <c r="J48" s="81"/>
    </row>
    <row r="49" spans="1:24">
      <c r="A49" s="57">
        <v>1</v>
      </c>
      <c r="B49" s="59" t="s">
        <v>372</v>
      </c>
    </row>
    <row r="50" spans="1:24">
      <c r="A50" s="57">
        <v>2</v>
      </c>
      <c r="B50" s="59" t="s">
        <v>453</v>
      </c>
      <c r="X50" s="77">
        <f>AVERAGE(X3:X49)</f>
        <v>34.789390681003589</v>
      </c>
    </row>
    <row r="51" spans="1:24">
      <c r="A51" s="57">
        <v>3</v>
      </c>
      <c r="B51" s="59" t="s">
        <v>470</v>
      </c>
    </row>
    <row r="52" spans="1:24">
      <c r="A52" s="57">
        <v>4</v>
      </c>
      <c r="B52" s="59" t="s">
        <v>471</v>
      </c>
    </row>
  </sheetData>
  <pageMargins left="0.98" right="0.26" top="0.49" bottom="0.74803149606299213" header="0.31496062992125984" footer="0.31496062992125984"/>
  <pageSetup paperSize="5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90" zoomScaleNormal="90" workbookViewId="0"/>
  </sheetViews>
  <sheetFormatPr baseColWidth="10" defaultRowHeight="12"/>
  <cols>
    <col min="1" max="1" width="9.28515625" style="4" customWidth="1"/>
    <col min="2" max="2" width="32.7109375" style="18" customWidth="1"/>
    <col min="3" max="3" width="8.85546875" style="4" customWidth="1"/>
    <col min="4" max="4" width="8.28515625" style="4" customWidth="1"/>
    <col min="5" max="5" width="5.7109375" style="9" customWidth="1"/>
    <col min="6" max="6" width="8.28515625" style="4" customWidth="1"/>
    <col min="7" max="7" width="10.5703125" style="9" customWidth="1"/>
    <col min="8" max="8" width="6.7109375" style="4" customWidth="1"/>
    <col min="9" max="9" width="9.7109375" style="4" customWidth="1"/>
    <col min="10" max="10" width="7.140625" style="4" customWidth="1"/>
    <col min="11" max="11" width="6.85546875" style="4" customWidth="1"/>
    <col min="12" max="12" width="6" style="4" customWidth="1"/>
    <col min="13" max="13" width="5.7109375" style="4" customWidth="1"/>
    <col min="14" max="14" width="9.28515625" style="9" customWidth="1"/>
    <col min="15" max="15" width="7.42578125" style="9" customWidth="1"/>
    <col min="16" max="16" width="6" style="9" customWidth="1"/>
    <col min="17" max="17" width="8.42578125" style="9" customWidth="1"/>
    <col min="18" max="18" width="6" style="4" customWidth="1"/>
    <col min="19" max="19" width="5.85546875" style="4" customWidth="1"/>
    <col min="20" max="20" width="6.28515625" style="4" customWidth="1"/>
    <col min="21" max="21" width="6.85546875" style="4" customWidth="1"/>
    <col min="22" max="22" width="30" style="4" customWidth="1"/>
    <col min="23" max="16384" width="11.42578125" style="4"/>
  </cols>
  <sheetData>
    <row r="1" spans="1:22">
      <c r="A1" s="3" t="s">
        <v>158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3" t="s">
        <v>1</v>
      </c>
      <c r="B2" s="2" t="s">
        <v>2</v>
      </c>
      <c r="C2" s="3" t="s">
        <v>3</v>
      </c>
      <c r="D2" s="54">
        <v>40640</v>
      </c>
      <c r="E2" s="15">
        <v>1</v>
      </c>
      <c r="F2" s="60">
        <v>40647</v>
      </c>
      <c r="G2" s="61">
        <v>40690</v>
      </c>
      <c r="H2" s="44">
        <v>2</v>
      </c>
      <c r="I2" s="61">
        <v>40696</v>
      </c>
      <c r="J2" s="44">
        <v>3</v>
      </c>
      <c r="K2" s="62">
        <v>4</v>
      </c>
      <c r="L2" s="44">
        <v>5</v>
      </c>
      <c r="M2" s="3"/>
      <c r="N2" s="3" t="s">
        <v>4</v>
      </c>
      <c r="O2" s="45">
        <v>0.8</v>
      </c>
      <c r="P2" s="3" t="s">
        <v>433</v>
      </c>
      <c r="Q2" s="45">
        <v>0.2</v>
      </c>
      <c r="R2" s="3" t="s">
        <v>479</v>
      </c>
      <c r="S2" s="3" t="s">
        <v>482</v>
      </c>
      <c r="T2" s="3" t="s">
        <v>480</v>
      </c>
      <c r="U2" s="3" t="s">
        <v>483</v>
      </c>
      <c r="V2" s="3" t="s">
        <v>481</v>
      </c>
    </row>
    <row r="3" spans="1:22">
      <c r="A3" s="3">
        <v>1</v>
      </c>
      <c r="B3" s="2" t="s">
        <v>250</v>
      </c>
      <c r="C3" s="3">
        <v>1</v>
      </c>
      <c r="D3" s="3" t="s">
        <v>369</v>
      </c>
      <c r="E3" s="72"/>
      <c r="F3" s="44" t="s">
        <v>354</v>
      </c>
      <c r="G3" s="44" t="s">
        <v>441</v>
      </c>
      <c r="H3" s="44">
        <v>10</v>
      </c>
      <c r="I3" s="44" t="s">
        <v>6</v>
      </c>
      <c r="J3" s="44">
        <v>10</v>
      </c>
      <c r="K3" s="44">
        <v>45</v>
      </c>
      <c r="L3" s="44">
        <v>35</v>
      </c>
      <c r="M3" s="3"/>
      <c r="N3" s="7">
        <f>AVERAGE(E3,H3,J3,K3,L3)</f>
        <v>25</v>
      </c>
      <c r="O3" s="7">
        <f>N3*80%</f>
        <v>20</v>
      </c>
      <c r="P3" s="7">
        <v>39.024390243902438</v>
      </c>
      <c r="Q3" s="20">
        <f>P3*20%</f>
        <v>7.8048780487804876</v>
      </c>
      <c r="R3" s="3">
        <v>2</v>
      </c>
      <c r="S3" s="3">
        <f>(R3/10)*100</f>
        <v>20</v>
      </c>
      <c r="T3" s="3">
        <v>3</v>
      </c>
      <c r="U3" s="48">
        <f>O3+Q3-T3</f>
        <v>24.804878048780488</v>
      </c>
      <c r="V3" s="3"/>
    </row>
    <row r="4" spans="1:22">
      <c r="A4" s="3">
        <v>2</v>
      </c>
      <c r="B4" s="2" t="s">
        <v>251</v>
      </c>
      <c r="C4" s="3">
        <v>20</v>
      </c>
      <c r="D4" s="3" t="s">
        <v>354</v>
      </c>
      <c r="E4" s="72"/>
      <c r="F4" s="44" t="s">
        <v>11</v>
      </c>
      <c r="G4" s="44" t="s">
        <v>354</v>
      </c>
      <c r="H4" s="44">
        <v>45</v>
      </c>
      <c r="I4" s="44" t="s">
        <v>6</v>
      </c>
      <c r="J4" s="44">
        <v>50</v>
      </c>
      <c r="K4" s="44">
        <v>40</v>
      </c>
      <c r="L4" s="44">
        <v>35</v>
      </c>
      <c r="M4" s="3"/>
      <c r="N4" s="7">
        <f t="shared" ref="N4:N40" si="0">AVERAGE(E4,H4,J4,K4,L4)</f>
        <v>42.5</v>
      </c>
      <c r="O4" s="7">
        <f t="shared" ref="O4:O40" si="1">N4*80%</f>
        <v>34</v>
      </c>
      <c r="P4" s="7">
        <v>32.926829268292686</v>
      </c>
      <c r="Q4" s="20">
        <f t="shared" ref="Q4:Q40" si="2">P4*20%</f>
        <v>6.5853658536585371</v>
      </c>
      <c r="R4" s="3">
        <v>2</v>
      </c>
      <c r="S4" s="3">
        <f t="shared" ref="S4:S40" si="3">(R4/10)*100</f>
        <v>20</v>
      </c>
      <c r="T4" s="3"/>
      <c r="U4" s="7">
        <f t="shared" ref="U4:U40" si="4">O4+Q4-T4</f>
        <v>40.585365853658537</v>
      </c>
      <c r="V4" s="3"/>
    </row>
    <row r="5" spans="1:22">
      <c r="A5" s="3">
        <v>3</v>
      </c>
      <c r="B5" s="2" t="s">
        <v>252</v>
      </c>
      <c r="C5" s="3">
        <v>22</v>
      </c>
      <c r="D5" s="3" t="s">
        <v>354</v>
      </c>
      <c r="E5" s="72"/>
      <c r="F5" s="44" t="s">
        <v>354</v>
      </c>
      <c r="G5" s="44" t="s">
        <v>354</v>
      </c>
      <c r="H5" s="44">
        <v>40</v>
      </c>
      <c r="I5" s="44" t="s">
        <v>6</v>
      </c>
      <c r="J5" s="44">
        <v>50</v>
      </c>
      <c r="K5" s="44">
        <v>50</v>
      </c>
      <c r="L5" s="44">
        <v>35</v>
      </c>
      <c r="M5" s="3"/>
      <c r="N5" s="7">
        <f t="shared" si="0"/>
        <v>43.75</v>
      </c>
      <c r="O5" s="7">
        <f t="shared" si="1"/>
        <v>35</v>
      </c>
      <c r="P5" s="7">
        <v>31.707317073170731</v>
      </c>
      <c r="Q5" s="20">
        <f t="shared" si="2"/>
        <v>6.3414634146341466</v>
      </c>
      <c r="R5" s="3"/>
      <c r="S5" s="3">
        <f t="shared" si="3"/>
        <v>0</v>
      </c>
      <c r="T5" s="3"/>
      <c r="U5" s="7">
        <f t="shared" si="4"/>
        <v>41.341463414634148</v>
      </c>
      <c r="V5" s="3"/>
    </row>
    <row r="6" spans="1:22">
      <c r="A6" s="3">
        <v>4</v>
      </c>
      <c r="B6" s="2" t="s">
        <v>253</v>
      </c>
      <c r="C6" s="3">
        <v>36</v>
      </c>
      <c r="D6" s="3" t="s">
        <v>354</v>
      </c>
      <c r="E6" s="72"/>
      <c r="F6" s="44" t="s">
        <v>398</v>
      </c>
      <c r="G6" s="44" t="s">
        <v>354</v>
      </c>
      <c r="H6" s="44">
        <v>35</v>
      </c>
      <c r="I6" s="44" t="s">
        <v>354</v>
      </c>
      <c r="J6" s="44">
        <v>20</v>
      </c>
      <c r="K6" s="44">
        <v>40</v>
      </c>
      <c r="L6" s="44">
        <v>35</v>
      </c>
      <c r="M6" s="3"/>
      <c r="N6" s="7">
        <f t="shared" si="0"/>
        <v>32.5</v>
      </c>
      <c r="O6" s="7">
        <f t="shared" si="1"/>
        <v>26</v>
      </c>
      <c r="P6" s="7">
        <v>24.390243902439025</v>
      </c>
      <c r="Q6" s="20">
        <f t="shared" si="2"/>
        <v>4.8780487804878057</v>
      </c>
      <c r="R6" s="3"/>
      <c r="S6" s="3">
        <f t="shared" si="3"/>
        <v>0</v>
      </c>
      <c r="T6" s="3">
        <v>1</v>
      </c>
      <c r="U6" s="48">
        <f t="shared" si="4"/>
        <v>29.878048780487806</v>
      </c>
      <c r="V6" s="3"/>
    </row>
    <row r="7" spans="1:22">
      <c r="A7" s="3">
        <v>5</v>
      </c>
      <c r="B7" s="2" t="s">
        <v>254</v>
      </c>
      <c r="C7" s="3">
        <v>9</v>
      </c>
      <c r="D7" s="3" t="s">
        <v>354</v>
      </c>
      <c r="E7" s="72"/>
      <c r="F7" s="44" t="s">
        <v>354</v>
      </c>
      <c r="G7" s="44" t="s">
        <v>11</v>
      </c>
      <c r="H7" s="44">
        <v>10</v>
      </c>
      <c r="I7" s="44" t="s">
        <v>365</v>
      </c>
      <c r="J7" s="44">
        <v>10</v>
      </c>
      <c r="K7" s="44">
        <v>40</v>
      </c>
      <c r="L7" s="44">
        <v>35</v>
      </c>
      <c r="M7" s="3"/>
      <c r="N7" s="7">
        <f t="shared" si="0"/>
        <v>23.75</v>
      </c>
      <c r="O7" s="7">
        <f t="shared" si="1"/>
        <v>19</v>
      </c>
      <c r="P7" s="7">
        <v>28.048780487804876</v>
      </c>
      <c r="Q7" s="20">
        <f t="shared" si="2"/>
        <v>5.6097560975609753</v>
      </c>
      <c r="R7" s="3">
        <v>2</v>
      </c>
      <c r="S7" s="3">
        <f t="shared" si="3"/>
        <v>20</v>
      </c>
      <c r="T7" s="3">
        <v>1</v>
      </c>
      <c r="U7" s="48">
        <f t="shared" si="4"/>
        <v>23.609756097560975</v>
      </c>
      <c r="V7" s="3"/>
    </row>
    <row r="8" spans="1:22">
      <c r="A8" s="3">
        <v>6</v>
      </c>
      <c r="B8" s="2" t="s">
        <v>255</v>
      </c>
      <c r="C8" s="3">
        <v>5</v>
      </c>
      <c r="D8" s="3" t="s">
        <v>369</v>
      </c>
      <c r="E8" s="72"/>
      <c r="F8" s="44" t="s">
        <v>397</v>
      </c>
      <c r="G8" s="44" t="s">
        <v>391</v>
      </c>
      <c r="H8" s="44">
        <v>10</v>
      </c>
      <c r="I8" s="44" t="s">
        <v>354</v>
      </c>
      <c r="J8" s="44">
        <v>10</v>
      </c>
      <c r="K8" s="44">
        <v>40</v>
      </c>
      <c r="L8" s="44">
        <v>35</v>
      </c>
      <c r="M8" s="3"/>
      <c r="N8" s="7">
        <f t="shared" si="0"/>
        <v>23.75</v>
      </c>
      <c r="O8" s="7">
        <f t="shared" si="1"/>
        <v>19</v>
      </c>
      <c r="P8" s="7">
        <v>46.341463414634148</v>
      </c>
      <c r="Q8" s="20">
        <f t="shared" si="2"/>
        <v>9.2682926829268304</v>
      </c>
      <c r="R8" s="3">
        <v>4</v>
      </c>
      <c r="S8" s="3">
        <f t="shared" si="3"/>
        <v>40</v>
      </c>
      <c r="T8" s="3">
        <v>2</v>
      </c>
      <c r="U8" s="48">
        <f t="shared" si="4"/>
        <v>26.26829268292683</v>
      </c>
      <c r="V8" s="3"/>
    </row>
    <row r="9" spans="1:22">
      <c r="A9" s="3">
        <v>7</v>
      </c>
      <c r="B9" s="2" t="s">
        <v>256</v>
      </c>
      <c r="C9" s="3">
        <v>17</v>
      </c>
      <c r="D9" s="3" t="s">
        <v>354</v>
      </c>
      <c r="E9" s="72"/>
      <c r="F9" s="44" t="s">
        <v>354</v>
      </c>
      <c r="G9" s="44" t="s">
        <v>354</v>
      </c>
      <c r="H9" s="44">
        <v>10</v>
      </c>
      <c r="I9" s="44" t="s">
        <v>354</v>
      </c>
      <c r="J9" s="44">
        <v>20</v>
      </c>
      <c r="K9" s="44">
        <v>40</v>
      </c>
      <c r="L9" s="44">
        <v>35</v>
      </c>
      <c r="M9" s="3"/>
      <c r="N9" s="7">
        <f t="shared" si="0"/>
        <v>26.25</v>
      </c>
      <c r="O9" s="7">
        <f t="shared" si="1"/>
        <v>21</v>
      </c>
      <c r="P9" s="7">
        <v>6.0975609756097562</v>
      </c>
      <c r="Q9" s="20">
        <f t="shared" si="2"/>
        <v>1.2195121951219514</v>
      </c>
      <c r="R9" s="3"/>
      <c r="S9" s="3">
        <f t="shared" si="3"/>
        <v>0</v>
      </c>
      <c r="T9" s="3"/>
      <c r="U9" s="48">
        <f t="shared" si="4"/>
        <v>22.219512195121951</v>
      </c>
      <c r="V9" s="3"/>
    </row>
    <row r="10" spans="1:22">
      <c r="A10" s="3">
        <v>8</v>
      </c>
      <c r="B10" s="2" t="s">
        <v>257</v>
      </c>
      <c r="C10" s="3">
        <v>15</v>
      </c>
      <c r="D10" s="3" t="s">
        <v>354</v>
      </c>
      <c r="E10" s="72"/>
      <c r="F10" s="44" t="s">
        <v>354</v>
      </c>
      <c r="G10" s="44" t="s">
        <v>354</v>
      </c>
      <c r="H10" s="44">
        <v>30</v>
      </c>
      <c r="I10" s="44" t="s">
        <v>6</v>
      </c>
      <c r="J10" s="44">
        <v>35</v>
      </c>
      <c r="K10" s="44">
        <v>45</v>
      </c>
      <c r="L10" s="44">
        <v>35</v>
      </c>
      <c r="M10" s="3"/>
      <c r="N10" s="7">
        <f t="shared" si="0"/>
        <v>36.25</v>
      </c>
      <c r="O10" s="7">
        <f t="shared" si="1"/>
        <v>29</v>
      </c>
      <c r="P10" s="7">
        <v>36.585365853658537</v>
      </c>
      <c r="Q10" s="20">
        <f t="shared" si="2"/>
        <v>7.3170731707317076</v>
      </c>
      <c r="R10" s="3"/>
      <c r="S10" s="3">
        <f t="shared" si="3"/>
        <v>0</v>
      </c>
      <c r="T10" s="3"/>
      <c r="U10" s="7">
        <f t="shared" si="4"/>
        <v>36.31707317073171</v>
      </c>
      <c r="V10" s="3"/>
    </row>
    <row r="11" spans="1:22">
      <c r="A11" s="3">
        <v>9</v>
      </c>
      <c r="B11" s="2" t="s">
        <v>258</v>
      </c>
      <c r="C11" s="3">
        <v>14</v>
      </c>
      <c r="D11" s="3" t="s">
        <v>354</v>
      </c>
      <c r="E11" s="72"/>
      <c r="F11" s="44" t="s">
        <v>354</v>
      </c>
      <c r="G11" s="44" t="s">
        <v>11</v>
      </c>
      <c r="H11" s="44">
        <v>30</v>
      </c>
      <c r="I11" s="44" t="s">
        <v>354</v>
      </c>
      <c r="J11" s="44">
        <v>10</v>
      </c>
      <c r="K11" s="44">
        <v>40</v>
      </c>
      <c r="L11" s="44">
        <v>35</v>
      </c>
      <c r="M11" s="3"/>
      <c r="N11" s="7">
        <f t="shared" si="0"/>
        <v>28.75</v>
      </c>
      <c r="O11" s="7">
        <f t="shared" si="1"/>
        <v>23</v>
      </c>
      <c r="P11" s="7">
        <v>37.804878048780488</v>
      </c>
      <c r="Q11" s="20">
        <f t="shared" si="2"/>
        <v>7.5609756097560981</v>
      </c>
      <c r="R11" s="3">
        <v>2</v>
      </c>
      <c r="S11" s="3">
        <f t="shared" si="3"/>
        <v>20</v>
      </c>
      <c r="T11" s="3"/>
      <c r="U11" s="7">
        <f t="shared" si="4"/>
        <v>30.560975609756099</v>
      </c>
      <c r="V11" s="3"/>
    </row>
    <row r="12" spans="1:22">
      <c r="A12" s="3">
        <v>10</v>
      </c>
      <c r="B12" s="2" t="s">
        <v>259</v>
      </c>
      <c r="C12" s="3">
        <v>23</v>
      </c>
      <c r="D12" s="3" t="s">
        <v>11</v>
      </c>
      <c r="E12" s="3">
        <v>17</v>
      </c>
      <c r="F12" s="44" t="s">
        <v>399</v>
      </c>
      <c r="G12" s="44" t="s">
        <v>11</v>
      </c>
      <c r="H12" s="72"/>
      <c r="I12" s="44" t="s">
        <v>11</v>
      </c>
      <c r="J12" s="44">
        <v>10</v>
      </c>
      <c r="K12" s="44">
        <v>40</v>
      </c>
      <c r="L12" s="44">
        <v>35</v>
      </c>
      <c r="M12" s="3"/>
      <c r="N12" s="7">
        <f t="shared" si="0"/>
        <v>25.5</v>
      </c>
      <c r="O12" s="7">
        <f t="shared" si="1"/>
        <v>20.400000000000002</v>
      </c>
      <c r="P12" s="7">
        <v>0</v>
      </c>
      <c r="Q12" s="20">
        <f t="shared" si="2"/>
        <v>0</v>
      </c>
      <c r="R12" s="3">
        <v>6</v>
      </c>
      <c r="S12" s="3">
        <f t="shared" si="3"/>
        <v>60</v>
      </c>
      <c r="T12" s="3">
        <v>1</v>
      </c>
      <c r="U12" s="48">
        <f t="shared" si="4"/>
        <v>19.400000000000002</v>
      </c>
      <c r="V12" s="3"/>
    </row>
    <row r="13" spans="1:22">
      <c r="A13" s="3">
        <v>11</v>
      </c>
      <c r="B13" s="2" t="s">
        <v>260</v>
      </c>
      <c r="C13" s="3">
        <v>8</v>
      </c>
      <c r="D13" s="3" t="s">
        <v>11</v>
      </c>
      <c r="E13" s="3">
        <v>10</v>
      </c>
      <c r="F13" s="44" t="s">
        <v>354</v>
      </c>
      <c r="G13" s="44" t="s">
        <v>409</v>
      </c>
      <c r="H13" s="72"/>
      <c r="I13" s="44" t="s">
        <v>354</v>
      </c>
      <c r="J13" s="44">
        <v>50</v>
      </c>
      <c r="K13" s="44">
        <v>40</v>
      </c>
      <c r="L13" s="44">
        <v>35</v>
      </c>
      <c r="M13" s="3"/>
      <c r="N13" s="7">
        <f t="shared" si="0"/>
        <v>33.75</v>
      </c>
      <c r="O13" s="7">
        <f t="shared" si="1"/>
        <v>27</v>
      </c>
      <c r="P13" s="7">
        <v>28.048780487804876</v>
      </c>
      <c r="Q13" s="20">
        <f t="shared" si="2"/>
        <v>5.6097560975609753</v>
      </c>
      <c r="R13" s="3">
        <v>2</v>
      </c>
      <c r="S13" s="3">
        <f t="shared" si="3"/>
        <v>20</v>
      </c>
      <c r="T13" s="3">
        <v>1</v>
      </c>
      <c r="U13" s="7">
        <f t="shared" si="4"/>
        <v>31.609756097560975</v>
      </c>
      <c r="V13" s="3"/>
    </row>
    <row r="14" spans="1:22">
      <c r="A14" s="3">
        <v>12</v>
      </c>
      <c r="B14" s="2" t="s">
        <v>261</v>
      </c>
      <c r="C14" s="3">
        <v>18</v>
      </c>
      <c r="D14" s="3" t="s">
        <v>11</v>
      </c>
      <c r="E14" s="3">
        <v>10</v>
      </c>
      <c r="F14" s="44" t="s">
        <v>11</v>
      </c>
      <c r="G14" s="44" t="s">
        <v>11</v>
      </c>
      <c r="H14" s="72"/>
      <c r="I14" s="44" t="s">
        <v>354</v>
      </c>
      <c r="J14" s="44">
        <v>10</v>
      </c>
      <c r="K14" s="44">
        <v>40</v>
      </c>
      <c r="L14" s="44">
        <v>35</v>
      </c>
      <c r="M14" s="3"/>
      <c r="N14" s="7">
        <f t="shared" si="0"/>
        <v>23.75</v>
      </c>
      <c r="O14" s="7">
        <f t="shared" si="1"/>
        <v>19</v>
      </c>
      <c r="P14" s="7">
        <v>0</v>
      </c>
      <c r="Q14" s="20">
        <f t="shared" si="2"/>
        <v>0</v>
      </c>
      <c r="R14" s="3">
        <v>6</v>
      </c>
      <c r="S14" s="3">
        <f t="shared" si="3"/>
        <v>60</v>
      </c>
      <c r="T14" s="3"/>
      <c r="U14" s="48">
        <f t="shared" si="4"/>
        <v>19</v>
      </c>
      <c r="V14" s="3"/>
    </row>
    <row r="15" spans="1:22">
      <c r="A15" s="3">
        <v>13</v>
      </c>
      <c r="B15" s="2" t="s">
        <v>262</v>
      </c>
      <c r="C15" s="3">
        <v>4</v>
      </c>
      <c r="D15" s="3" t="s">
        <v>11</v>
      </c>
      <c r="E15" s="72"/>
      <c r="F15" s="44" t="s">
        <v>354</v>
      </c>
      <c r="G15" s="44" t="s">
        <v>354</v>
      </c>
      <c r="H15" s="44">
        <v>50</v>
      </c>
      <c r="I15" s="44" t="s">
        <v>354</v>
      </c>
      <c r="J15" s="44">
        <v>50</v>
      </c>
      <c r="K15" s="44">
        <v>40</v>
      </c>
      <c r="L15" s="44">
        <v>35</v>
      </c>
      <c r="M15" s="3"/>
      <c r="N15" s="7">
        <f t="shared" si="0"/>
        <v>43.75</v>
      </c>
      <c r="O15" s="7">
        <f t="shared" si="1"/>
        <v>35</v>
      </c>
      <c r="P15" s="7">
        <v>31.707317073170731</v>
      </c>
      <c r="Q15" s="20">
        <f t="shared" si="2"/>
        <v>6.3414634146341466</v>
      </c>
      <c r="R15" s="3">
        <v>2</v>
      </c>
      <c r="S15" s="3">
        <f t="shared" si="3"/>
        <v>20</v>
      </c>
      <c r="T15" s="3"/>
      <c r="U15" s="7">
        <f t="shared" si="4"/>
        <v>41.341463414634148</v>
      </c>
      <c r="V15" s="3"/>
    </row>
    <row r="16" spans="1:22">
      <c r="A16" s="3">
        <v>14</v>
      </c>
      <c r="B16" s="2" t="s">
        <v>263</v>
      </c>
      <c r="C16" s="3">
        <v>5</v>
      </c>
      <c r="D16" s="3" t="s">
        <v>354</v>
      </c>
      <c r="E16" s="3">
        <v>18</v>
      </c>
      <c r="F16" s="44" t="s">
        <v>354</v>
      </c>
      <c r="G16" s="44" t="s">
        <v>409</v>
      </c>
      <c r="H16" s="72"/>
      <c r="I16" s="44" t="s">
        <v>11</v>
      </c>
      <c r="J16" s="44">
        <v>10</v>
      </c>
      <c r="K16" s="44">
        <v>45</v>
      </c>
      <c r="L16" s="44">
        <v>35</v>
      </c>
      <c r="M16" s="3"/>
      <c r="N16" s="7">
        <f t="shared" si="0"/>
        <v>27</v>
      </c>
      <c r="O16" s="7">
        <f t="shared" si="1"/>
        <v>21.6</v>
      </c>
      <c r="P16" s="7">
        <v>30.487804878048781</v>
      </c>
      <c r="Q16" s="20">
        <f t="shared" si="2"/>
        <v>6.0975609756097562</v>
      </c>
      <c r="R16" s="3">
        <v>2</v>
      </c>
      <c r="S16" s="3">
        <f t="shared" si="3"/>
        <v>20</v>
      </c>
      <c r="T16" s="3">
        <v>1</v>
      </c>
      <c r="U16" s="48">
        <f t="shared" si="4"/>
        <v>26.697560975609758</v>
      </c>
      <c r="V16" s="3"/>
    </row>
    <row r="17" spans="1:22">
      <c r="A17" s="3">
        <v>15</v>
      </c>
      <c r="B17" s="2" t="s">
        <v>264</v>
      </c>
      <c r="C17" s="3">
        <v>17</v>
      </c>
      <c r="D17" s="3" t="s">
        <v>370</v>
      </c>
      <c r="E17" s="3">
        <v>10</v>
      </c>
      <c r="F17" s="44" t="s">
        <v>398</v>
      </c>
      <c r="G17" s="44" t="s">
        <v>11</v>
      </c>
      <c r="H17" s="72"/>
      <c r="I17" s="44" t="s">
        <v>354</v>
      </c>
      <c r="J17" s="44">
        <v>30</v>
      </c>
      <c r="K17" s="44">
        <v>30</v>
      </c>
      <c r="L17" s="44">
        <v>35</v>
      </c>
      <c r="M17" s="3"/>
      <c r="N17" s="7">
        <f t="shared" si="0"/>
        <v>26.25</v>
      </c>
      <c r="O17" s="7">
        <f t="shared" si="1"/>
        <v>21</v>
      </c>
      <c r="P17" s="7">
        <v>35.365853658536587</v>
      </c>
      <c r="Q17" s="20">
        <f t="shared" si="2"/>
        <v>7.073170731707318</v>
      </c>
      <c r="R17" s="3">
        <v>2</v>
      </c>
      <c r="S17" s="3">
        <f t="shared" si="3"/>
        <v>20</v>
      </c>
      <c r="T17" s="3">
        <v>2</v>
      </c>
      <c r="U17" s="48">
        <f t="shared" si="4"/>
        <v>26.073170731707318</v>
      </c>
      <c r="V17" s="3"/>
    </row>
    <row r="18" spans="1:22">
      <c r="A18" s="3">
        <v>16</v>
      </c>
      <c r="B18" s="2" t="s">
        <v>265</v>
      </c>
      <c r="C18" s="3">
        <v>13</v>
      </c>
      <c r="D18" s="3" t="s">
        <v>367</v>
      </c>
      <c r="E18" s="3">
        <v>10</v>
      </c>
      <c r="F18" s="44" t="s">
        <v>354</v>
      </c>
      <c r="G18" s="44" t="s">
        <v>11</v>
      </c>
      <c r="H18" s="72"/>
      <c r="I18" s="44" t="s">
        <v>354</v>
      </c>
      <c r="J18" s="44">
        <v>10</v>
      </c>
      <c r="K18" s="44">
        <v>40</v>
      </c>
      <c r="L18" s="44">
        <v>35</v>
      </c>
      <c r="M18" s="3"/>
      <c r="N18" s="7">
        <f t="shared" si="0"/>
        <v>23.75</v>
      </c>
      <c r="O18" s="7">
        <f t="shared" si="1"/>
        <v>19</v>
      </c>
      <c r="P18" s="7">
        <v>23.170731707317074</v>
      </c>
      <c r="Q18" s="20">
        <f t="shared" si="2"/>
        <v>4.6341463414634152</v>
      </c>
      <c r="R18" s="3">
        <v>3</v>
      </c>
      <c r="S18" s="3">
        <f t="shared" si="3"/>
        <v>30</v>
      </c>
      <c r="T18" s="3"/>
      <c r="U18" s="48">
        <f t="shared" si="4"/>
        <v>23.634146341463413</v>
      </c>
      <c r="V18" s="3"/>
    </row>
    <row r="19" spans="1:22">
      <c r="A19" s="3">
        <v>17</v>
      </c>
      <c r="B19" s="2" t="s">
        <v>266</v>
      </c>
      <c r="C19" s="3">
        <v>7</v>
      </c>
      <c r="D19" s="3" t="s">
        <v>354</v>
      </c>
      <c r="E19" s="72"/>
      <c r="F19" s="44" t="s">
        <v>11</v>
      </c>
      <c r="G19" s="44" t="s">
        <v>409</v>
      </c>
      <c r="H19" s="44">
        <v>50</v>
      </c>
      <c r="I19" s="44" t="s">
        <v>354</v>
      </c>
      <c r="J19" s="44">
        <v>50</v>
      </c>
      <c r="K19" s="44">
        <v>45</v>
      </c>
      <c r="L19" s="44">
        <v>35</v>
      </c>
      <c r="M19" s="3"/>
      <c r="N19" s="7">
        <f t="shared" si="0"/>
        <v>45</v>
      </c>
      <c r="O19" s="7">
        <f t="shared" si="1"/>
        <v>36</v>
      </c>
      <c r="P19" s="7">
        <v>23.170731707317074</v>
      </c>
      <c r="Q19" s="20">
        <f t="shared" si="2"/>
        <v>4.6341463414634152</v>
      </c>
      <c r="R19" s="3">
        <v>2</v>
      </c>
      <c r="S19" s="3">
        <f t="shared" si="3"/>
        <v>20</v>
      </c>
      <c r="T19" s="3">
        <v>1</v>
      </c>
      <c r="U19" s="7">
        <f t="shared" si="4"/>
        <v>39.634146341463413</v>
      </c>
      <c r="V19" s="3"/>
    </row>
    <row r="20" spans="1:22">
      <c r="A20" s="3">
        <v>18</v>
      </c>
      <c r="B20" s="2" t="s">
        <v>267</v>
      </c>
      <c r="C20" s="3">
        <v>16</v>
      </c>
      <c r="D20" s="3" t="s">
        <v>354</v>
      </c>
      <c r="E20" s="3">
        <v>18</v>
      </c>
      <c r="F20" s="44" t="s">
        <v>354</v>
      </c>
      <c r="G20" s="44" t="s">
        <v>354</v>
      </c>
      <c r="H20" s="72"/>
      <c r="I20" s="44" t="s">
        <v>354</v>
      </c>
      <c r="J20" s="44">
        <v>10</v>
      </c>
      <c r="K20" s="44">
        <v>45</v>
      </c>
      <c r="L20" s="44">
        <v>35</v>
      </c>
      <c r="M20" s="3"/>
      <c r="N20" s="7">
        <f t="shared" si="0"/>
        <v>27</v>
      </c>
      <c r="O20" s="7">
        <f t="shared" si="1"/>
        <v>21.6</v>
      </c>
      <c r="P20" s="7">
        <v>21.951219512195124</v>
      </c>
      <c r="Q20" s="20">
        <f t="shared" si="2"/>
        <v>4.3902439024390247</v>
      </c>
      <c r="R20" s="3"/>
      <c r="S20" s="3">
        <f t="shared" si="3"/>
        <v>0</v>
      </c>
      <c r="T20" s="3"/>
      <c r="U20" s="48">
        <f t="shared" si="4"/>
        <v>25.990243902439026</v>
      </c>
      <c r="V20" s="3"/>
    </row>
    <row r="21" spans="1:22">
      <c r="A21" s="3">
        <v>19</v>
      </c>
      <c r="B21" s="2" t="s">
        <v>268</v>
      </c>
      <c r="C21" s="3">
        <v>6</v>
      </c>
      <c r="D21" s="3" t="s">
        <v>11</v>
      </c>
      <c r="E21" s="3">
        <v>10</v>
      </c>
      <c r="F21" s="44" t="s">
        <v>11</v>
      </c>
      <c r="G21" s="44" t="s">
        <v>391</v>
      </c>
      <c r="H21" s="72"/>
      <c r="I21" s="44" t="s">
        <v>354</v>
      </c>
      <c r="J21" s="44">
        <v>10</v>
      </c>
      <c r="K21" s="44">
        <v>50</v>
      </c>
      <c r="L21" s="44">
        <v>35</v>
      </c>
      <c r="M21" s="3"/>
      <c r="N21" s="7">
        <f t="shared" si="0"/>
        <v>26.25</v>
      </c>
      <c r="O21" s="7">
        <f t="shared" si="1"/>
        <v>21</v>
      </c>
      <c r="P21" s="7">
        <v>37.804878048780488</v>
      </c>
      <c r="Q21" s="20">
        <f t="shared" si="2"/>
        <v>7.5609756097560981</v>
      </c>
      <c r="R21" s="3">
        <v>5</v>
      </c>
      <c r="S21" s="3">
        <f t="shared" si="3"/>
        <v>50</v>
      </c>
      <c r="T21" s="3"/>
      <c r="U21" s="48">
        <f t="shared" si="4"/>
        <v>28.560975609756099</v>
      </c>
      <c r="V21" s="3"/>
    </row>
    <row r="22" spans="1:22">
      <c r="A22" s="3">
        <v>20</v>
      </c>
      <c r="B22" s="2" t="s">
        <v>269</v>
      </c>
      <c r="C22" s="3">
        <v>13</v>
      </c>
      <c r="D22" s="3" t="s">
        <v>367</v>
      </c>
      <c r="E22" s="72"/>
      <c r="F22" s="44" t="s">
        <v>396</v>
      </c>
      <c r="G22" s="44" t="s">
        <v>354</v>
      </c>
      <c r="H22" s="44">
        <v>25</v>
      </c>
      <c r="I22" s="44" t="s">
        <v>365</v>
      </c>
      <c r="J22" s="44">
        <v>35</v>
      </c>
      <c r="K22" s="44">
        <v>40</v>
      </c>
      <c r="L22" s="44">
        <v>35</v>
      </c>
      <c r="M22" s="3"/>
      <c r="N22" s="7">
        <f t="shared" si="0"/>
        <v>33.75</v>
      </c>
      <c r="O22" s="7">
        <f t="shared" si="1"/>
        <v>27</v>
      </c>
      <c r="P22" s="7">
        <v>28.048780487804876</v>
      </c>
      <c r="Q22" s="20">
        <f t="shared" si="2"/>
        <v>5.6097560975609753</v>
      </c>
      <c r="R22" s="3">
        <v>1</v>
      </c>
      <c r="S22" s="3">
        <f t="shared" si="3"/>
        <v>10</v>
      </c>
      <c r="T22" s="3">
        <v>2</v>
      </c>
      <c r="U22" s="7">
        <f t="shared" si="4"/>
        <v>30.609756097560975</v>
      </c>
      <c r="V22" s="3"/>
    </row>
    <row r="23" spans="1:22">
      <c r="A23" s="3">
        <v>21</v>
      </c>
      <c r="B23" s="2" t="s">
        <v>270</v>
      </c>
      <c r="C23" s="3">
        <v>3</v>
      </c>
      <c r="D23" s="3" t="s">
        <v>368</v>
      </c>
      <c r="E23" s="3">
        <v>10</v>
      </c>
      <c r="F23" s="44" t="s">
        <v>354</v>
      </c>
      <c r="G23" s="44" t="s">
        <v>354</v>
      </c>
      <c r="H23" s="72"/>
      <c r="I23" s="44" t="s">
        <v>11</v>
      </c>
      <c r="J23" s="44">
        <v>10</v>
      </c>
      <c r="K23" s="44">
        <v>45</v>
      </c>
      <c r="L23" s="44">
        <v>35</v>
      </c>
      <c r="M23" s="3"/>
      <c r="N23" s="7">
        <f t="shared" si="0"/>
        <v>25</v>
      </c>
      <c r="O23" s="7">
        <f t="shared" si="1"/>
        <v>20</v>
      </c>
      <c r="P23" s="7">
        <v>32.926829268292686</v>
      </c>
      <c r="Q23" s="20">
        <f t="shared" si="2"/>
        <v>6.5853658536585371</v>
      </c>
      <c r="R23" s="3">
        <v>2</v>
      </c>
      <c r="S23" s="3">
        <f t="shared" si="3"/>
        <v>20</v>
      </c>
      <c r="T23" s="3">
        <v>2</v>
      </c>
      <c r="U23" s="48">
        <f t="shared" si="4"/>
        <v>24.585365853658537</v>
      </c>
      <c r="V23" s="3"/>
    </row>
    <row r="24" spans="1:22" s="14" customFormat="1">
      <c r="A24" s="41">
        <v>22</v>
      </c>
      <c r="B24" s="70" t="s">
        <v>271</v>
      </c>
      <c r="C24" s="41">
        <v>4</v>
      </c>
      <c r="D24" s="41" t="s">
        <v>370</v>
      </c>
      <c r="E24" s="41">
        <v>10</v>
      </c>
      <c r="F24" s="41" t="s">
        <v>11</v>
      </c>
      <c r="G24" s="41" t="s">
        <v>442</v>
      </c>
      <c r="H24" s="41"/>
      <c r="I24" s="41" t="s">
        <v>11</v>
      </c>
      <c r="J24" s="41">
        <v>10</v>
      </c>
      <c r="K24" s="41"/>
      <c r="L24" s="41"/>
      <c r="M24" s="41"/>
      <c r="N24" s="84">
        <f t="shared" si="0"/>
        <v>10</v>
      </c>
      <c r="O24" s="84">
        <f t="shared" si="1"/>
        <v>8</v>
      </c>
      <c r="P24" s="84">
        <v>0</v>
      </c>
      <c r="Q24" s="85">
        <f t="shared" si="2"/>
        <v>0</v>
      </c>
      <c r="R24" s="41">
        <v>4</v>
      </c>
      <c r="S24" s="41">
        <f t="shared" si="3"/>
        <v>40</v>
      </c>
      <c r="T24" s="41">
        <v>1</v>
      </c>
      <c r="U24" s="86">
        <f t="shared" si="4"/>
        <v>7</v>
      </c>
      <c r="V24" s="41"/>
    </row>
    <row r="25" spans="1:22">
      <c r="A25" s="3">
        <v>23</v>
      </c>
      <c r="B25" s="2" t="s">
        <v>272</v>
      </c>
      <c r="C25" s="3">
        <v>6</v>
      </c>
      <c r="D25" s="3" t="s">
        <v>370</v>
      </c>
      <c r="E25" s="3">
        <v>10</v>
      </c>
      <c r="F25" s="44" t="s">
        <v>354</v>
      </c>
      <c r="G25" s="44" t="s">
        <v>409</v>
      </c>
      <c r="H25" s="72"/>
      <c r="I25" s="44" t="s">
        <v>354</v>
      </c>
      <c r="J25" s="44">
        <v>10</v>
      </c>
      <c r="K25" s="44">
        <v>45</v>
      </c>
      <c r="L25" s="44">
        <v>35</v>
      </c>
      <c r="M25" s="3"/>
      <c r="N25" s="7">
        <f t="shared" si="0"/>
        <v>25</v>
      </c>
      <c r="O25" s="7">
        <f t="shared" si="1"/>
        <v>20</v>
      </c>
      <c r="P25" s="7">
        <v>12.195121951219512</v>
      </c>
      <c r="Q25" s="20">
        <f t="shared" si="2"/>
        <v>2.4390243902439028</v>
      </c>
      <c r="R25" s="3"/>
      <c r="S25" s="3">
        <f t="shared" si="3"/>
        <v>0</v>
      </c>
      <c r="T25" s="3">
        <v>2</v>
      </c>
      <c r="U25" s="48">
        <f t="shared" si="4"/>
        <v>20.439024390243901</v>
      </c>
      <c r="V25" s="3"/>
    </row>
    <row r="26" spans="1:22">
      <c r="A26" s="3">
        <v>24</v>
      </c>
      <c r="B26" s="2" t="s">
        <v>273</v>
      </c>
      <c r="C26" s="3">
        <v>16</v>
      </c>
      <c r="D26" s="3" t="s">
        <v>354</v>
      </c>
      <c r="E26" s="3">
        <v>19</v>
      </c>
      <c r="F26" s="44" t="s">
        <v>354</v>
      </c>
      <c r="G26" s="44" t="s">
        <v>354</v>
      </c>
      <c r="H26" s="72"/>
      <c r="I26" s="44" t="s">
        <v>354</v>
      </c>
      <c r="J26" s="44">
        <v>10</v>
      </c>
      <c r="K26" s="44">
        <v>45</v>
      </c>
      <c r="L26" s="44">
        <v>35</v>
      </c>
      <c r="M26" s="3"/>
      <c r="N26" s="7">
        <f t="shared" si="0"/>
        <v>27.25</v>
      </c>
      <c r="O26" s="7">
        <f t="shared" si="1"/>
        <v>21.8</v>
      </c>
      <c r="P26" s="7">
        <v>21.951219512195124</v>
      </c>
      <c r="Q26" s="20">
        <f t="shared" si="2"/>
        <v>4.3902439024390247</v>
      </c>
      <c r="R26" s="3"/>
      <c r="S26" s="3">
        <f t="shared" si="3"/>
        <v>0</v>
      </c>
      <c r="T26" s="3"/>
      <c r="U26" s="48">
        <f t="shared" si="4"/>
        <v>26.190243902439025</v>
      </c>
      <c r="V26" s="3"/>
    </row>
    <row r="27" spans="1:22">
      <c r="A27" s="3">
        <v>25</v>
      </c>
      <c r="B27" s="2" t="s">
        <v>274</v>
      </c>
      <c r="C27" s="3">
        <v>21</v>
      </c>
      <c r="D27" s="3" t="s">
        <v>354</v>
      </c>
      <c r="E27" s="72"/>
      <c r="F27" s="44" t="s">
        <v>354</v>
      </c>
      <c r="G27" s="44" t="s">
        <v>443</v>
      </c>
      <c r="H27" s="44">
        <v>20</v>
      </c>
      <c r="I27" s="44" t="s">
        <v>354</v>
      </c>
      <c r="J27" s="44">
        <v>25</v>
      </c>
      <c r="K27" s="44">
        <v>45</v>
      </c>
      <c r="L27" s="44">
        <v>35</v>
      </c>
      <c r="M27" s="3"/>
      <c r="N27" s="7">
        <f t="shared" si="0"/>
        <v>31.25</v>
      </c>
      <c r="O27" s="7">
        <f t="shared" si="1"/>
        <v>25</v>
      </c>
      <c r="P27" s="7">
        <v>0</v>
      </c>
      <c r="Q27" s="20">
        <f t="shared" si="2"/>
        <v>0</v>
      </c>
      <c r="R27" s="3">
        <v>1</v>
      </c>
      <c r="S27" s="3">
        <f t="shared" si="3"/>
        <v>10</v>
      </c>
      <c r="T27" s="3">
        <v>1</v>
      </c>
      <c r="U27" s="48">
        <f t="shared" si="4"/>
        <v>24</v>
      </c>
      <c r="V27" s="3"/>
    </row>
    <row r="28" spans="1:22">
      <c r="A28" s="3">
        <v>26</v>
      </c>
      <c r="B28" s="2" t="s">
        <v>275</v>
      </c>
      <c r="C28" s="3">
        <v>20</v>
      </c>
      <c r="D28" s="3" t="s">
        <v>11</v>
      </c>
      <c r="E28" s="72"/>
      <c r="F28" s="44" t="s">
        <v>354</v>
      </c>
      <c r="G28" s="61" t="s">
        <v>11</v>
      </c>
      <c r="H28" s="44">
        <v>10</v>
      </c>
      <c r="I28" s="44" t="s">
        <v>11</v>
      </c>
      <c r="J28" s="44">
        <v>10</v>
      </c>
      <c r="K28" s="44">
        <v>40</v>
      </c>
      <c r="L28" s="44">
        <v>35</v>
      </c>
      <c r="M28" s="3"/>
      <c r="N28" s="7">
        <f t="shared" si="0"/>
        <v>23.75</v>
      </c>
      <c r="O28" s="7">
        <f t="shared" si="1"/>
        <v>19</v>
      </c>
      <c r="P28" s="7">
        <v>0</v>
      </c>
      <c r="Q28" s="20">
        <f t="shared" si="2"/>
        <v>0</v>
      </c>
      <c r="R28" s="3">
        <v>6</v>
      </c>
      <c r="S28" s="3">
        <f t="shared" si="3"/>
        <v>60</v>
      </c>
      <c r="T28" s="3"/>
      <c r="U28" s="48">
        <f t="shared" si="4"/>
        <v>19</v>
      </c>
      <c r="V28" s="3"/>
    </row>
    <row r="29" spans="1:22">
      <c r="A29" s="3">
        <v>27</v>
      </c>
      <c r="B29" s="2" t="s">
        <v>276</v>
      </c>
      <c r="C29" s="3">
        <v>23</v>
      </c>
      <c r="D29" s="3" t="s">
        <v>354</v>
      </c>
      <c r="E29" s="72"/>
      <c r="F29" s="44" t="s">
        <v>354</v>
      </c>
      <c r="G29" s="44" t="s">
        <v>354</v>
      </c>
      <c r="H29" s="44">
        <v>10</v>
      </c>
      <c r="I29" s="44" t="s">
        <v>354</v>
      </c>
      <c r="J29" s="44">
        <v>50</v>
      </c>
      <c r="K29" s="44">
        <v>45</v>
      </c>
      <c r="L29" s="44">
        <v>35</v>
      </c>
      <c r="M29" s="3"/>
      <c r="N29" s="7">
        <f t="shared" si="0"/>
        <v>35</v>
      </c>
      <c r="O29" s="7">
        <f t="shared" si="1"/>
        <v>28</v>
      </c>
      <c r="P29" s="7">
        <v>19.512195121951219</v>
      </c>
      <c r="Q29" s="20">
        <f t="shared" si="2"/>
        <v>3.9024390243902438</v>
      </c>
      <c r="R29" s="3"/>
      <c r="S29" s="3">
        <f t="shared" si="3"/>
        <v>0</v>
      </c>
      <c r="T29" s="3"/>
      <c r="U29" s="7">
        <f t="shared" si="4"/>
        <v>31.902439024390244</v>
      </c>
      <c r="V29" s="3"/>
    </row>
    <row r="30" spans="1:22">
      <c r="A30" s="3">
        <v>28</v>
      </c>
      <c r="B30" s="2" t="s">
        <v>277</v>
      </c>
      <c r="C30" s="3">
        <v>24</v>
      </c>
      <c r="D30" s="3" t="s">
        <v>354</v>
      </c>
      <c r="E30" s="72"/>
      <c r="F30" s="44" t="s">
        <v>354</v>
      </c>
      <c r="G30" s="44" t="s">
        <v>354</v>
      </c>
      <c r="H30" s="44">
        <v>50</v>
      </c>
      <c r="I30" s="44" t="s">
        <v>354</v>
      </c>
      <c r="J30" s="44">
        <v>25</v>
      </c>
      <c r="K30" s="44">
        <v>45</v>
      </c>
      <c r="L30" s="44">
        <v>35</v>
      </c>
      <c r="M30" s="3"/>
      <c r="N30" s="7">
        <f t="shared" si="0"/>
        <v>38.75</v>
      </c>
      <c r="O30" s="7">
        <f t="shared" si="1"/>
        <v>31</v>
      </c>
      <c r="P30" s="7">
        <v>28.048780487804876</v>
      </c>
      <c r="Q30" s="20">
        <f t="shared" si="2"/>
        <v>5.6097560975609753</v>
      </c>
      <c r="R30" s="3"/>
      <c r="S30" s="3">
        <f t="shared" si="3"/>
        <v>0</v>
      </c>
      <c r="T30" s="3"/>
      <c r="U30" s="7">
        <f t="shared" si="4"/>
        <v>36.609756097560975</v>
      </c>
      <c r="V30" s="3"/>
    </row>
    <row r="31" spans="1:22">
      <c r="A31" s="3">
        <v>29</v>
      </c>
      <c r="B31" s="2" t="s">
        <v>278</v>
      </c>
      <c r="C31" s="3">
        <v>21</v>
      </c>
      <c r="D31" s="3" t="s">
        <v>367</v>
      </c>
      <c r="E31" s="72"/>
      <c r="F31" s="44" t="s">
        <v>397</v>
      </c>
      <c r="G31" s="44" t="s">
        <v>365</v>
      </c>
      <c r="H31" s="44">
        <v>50</v>
      </c>
      <c r="I31" s="44" t="s">
        <v>354</v>
      </c>
      <c r="J31" s="44">
        <v>50</v>
      </c>
      <c r="K31" s="44">
        <v>50</v>
      </c>
      <c r="L31" s="44">
        <v>35</v>
      </c>
      <c r="M31" s="3"/>
      <c r="N31" s="7">
        <f t="shared" si="0"/>
        <v>46.25</v>
      </c>
      <c r="O31" s="7">
        <f t="shared" si="1"/>
        <v>37</v>
      </c>
      <c r="P31" s="7">
        <v>20.73170731707317</v>
      </c>
      <c r="Q31" s="20">
        <f t="shared" si="2"/>
        <v>4.1463414634146343</v>
      </c>
      <c r="R31" s="3">
        <v>3</v>
      </c>
      <c r="S31" s="3">
        <f t="shared" si="3"/>
        <v>30</v>
      </c>
      <c r="T31" s="3">
        <v>2</v>
      </c>
      <c r="U31" s="7">
        <f t="shared" si="4"/>
        <v>39.146341463414636</v>
      </c>
      <c r="V31" s="3"/>
    </row>
    <row r="32" spans="1:22">
      <c r="A32" s="3">
        <v>30</v>
      </c>
      <c r="B32" s="2" t="s">
        <v>279</v>
      </c>
      <c r="C32" s="3">
        <v>12</v>
      </c>
      <c r="D32" s="3" t="s">
        <v>354</v>
      </c>
      <c r="E32" s="72"/>
      <c r="F32" s="44" t="s">
        <v>354</v>
      </c>
      <c r="G32" s="44" t="s">
        <v>409</v>
      </c>
      <c r="H32" s="44">
        <v>50</v>
      </c>
      <c r="I32" s="44" t="s">
        <v>354</v>
      </c>
      <c r="J32" s="44">
        <v>50</v>
      </c>
      <c r="K32" s="44">
        <v>45</v>
      </c>
      <c r="L32" s="44">
        <v>35</v>
      </c>
      <c r="M32" s="3"/>
      <c r="N32" s="7">
        <f t="shared" si="0"/>
        <v>45</v>
      </c>
      <c r="O32" s="7">
        <f t="shared" si="1"/>
        <v>36</v>
      </c>
      <c r="P32" s="7">
        <v>36.585365853658537</v>
      </c>
      <c r="Q32" s="20">
        <f t="shared" si="2"/>
        <v>7.3170731707317076</v>
      </c>
      <c r="R32" s="3"/>
      <c r="S32" s="3">
        <f t="shared" si="3"/>
        <v>0</v>
      </c>
      <c r="T32" s="3">
        <v>1</v>
      </c>
      <c r="U32" s="7">
        <f t="shared" si="4"/>
        <v>42.31707317073171</v>
      </c>
      <c r="V32" s="3"/>
    </row>
    <row r="33" spans="1:22">
      <c r="A33" s="3">
        <v>31</v>
      </c>
      <c r="B33" s="2" t="s">
        <v>280</v>
      </c>
      <c r="C33" s="3">
        <v>15</v>
      </c>
      <c r="D33" s="3" t="s">
        <v>354</v>
      </c>
      <c r="E33" s="3">
        <v>14</v>
      </c>
      <c r="F33" s="44" t="s">
        <v>354</v>
      </c>
      <c r="G33" s="44" t="s">
        <v>354</v>
      </c>
      <c r="H33" s="72"/>
      <c r="I33" s="44" t="s">
        <v>354</v>
      </c>
      <c r="J33" s="44">
        <v>10</v>
      </c>
      <c r="K33" s="44">
        <v>45</v>
      </c>
      <c r="L33" s="44">
        <v>35</v>
      </c>
      <c r="M33" s="3"/>
      <c r="N33" s="7">
        <f t="shared" si="0"/>
        <v>26</v>
      </c>
      <c r="O33" s="7">
        <f t="shared" si="1"/>
        <v>20.8</v>
      </c>
      <c r="P33" s="7">
        <v>24.390243902439025</v>
      </c>
      <c r="Q33" s="20">
        <f t="shared" si="2"/>
        <v>4.8780487804878057</v>
      </c>
      <c r="R33" s="3"/>
      <c r="S33" s="3">
        <f t="shared" si="3"/>
        <v>0</v>
      </c>
      <c r="T33" s="3"/>
      <c r="U33" s="48">
        <f t="shared" si="4"/>
        <v>25.678048780487806</v>
      </c>
      <c r="V33" s="3"/>
    </row>
    <row r="34" spans="1:22">
      <c r="A34" s="3">
        <v>32</v>
      </c>
      <c r="B34" s="2" t="s">
        <v>281</v>
      </c>
      <c r="C34" s="3">
        <v>18</v>
      </c>
      <c r="D34" s="3" t="s">
        <v>11</v>
      </c>
      <c r="E34" s="3">
        <v>10</v>
      </c>
      <c r="F34" s="44" t="s">
        <v>354</v>
      </c>
      <c r="G34" s="44" t="s">
        <v>354</v>
      </c>
      <c r="H34" s="72"/>
      <c r="I34" s="44" t="s">
        <v>354</v>
      </c>
      <c r="J34" s="44">
        <v>10</v>
      </c>
      <c r="K34" s="44">
        <v>40</v>
      </c>
      <c r="L34" s="44">
        <v>35</v>
      </c>
      <c r="M34" s="3"/>
      <c r="N34" s="7">
        <f t="shared" si="0"/>
        <v>23.75</v>
      </c>
      <c r="O34" s="7">
        <f t="shared" si="1"/>
        <v>19</v>
      </c>
      <c r="P34" s="7">
        <v>25.609756097560975</v>
      </c>
      <c r="Q34" s="20">
        <f t="shared" si="2"/>
        <v>5.1219512195121952</v>
      </c>
      <c r="R34" s="3">
        <v>2</v>
      </c>
      <c r="S34" s="3">
        <f t="shared" si="3"/>
        <v>20</v>
      </c>
      <c r="T34" s="3"/>
      <c r="U34" s="48">
        <f t="shared" si="4"/>
        <v>24.121951219512194</v>
      </c>
      <c r="V34" s="3"/>
    </row>
    <row r="35" spans="1:22">
      <c r="A35" s="3">
        <v>33</v>
      </c>
      <c r="B35" s="2" t="s">
        <v>282</v>
      </c>
      <c r="C35" s="3">
        <v>10</v>
      </c>
      <c r="D35" s="3" t="s">
        <v>354</v>
      </c>
      <c r="E35" s="72"/>
      <c r="F35" s="44" t="s">
        <v>354</v>
      </c>
      <c r="G35" s="44" t="s">
        <v>409</v>
      </c>
      <c r="H35" s="44">
        <v>45</v>
      </c>
      <c r="I35" s="44" t="s">
        <v>354</v>
      </c>
      <c r="J35" s="44">
        <v>20</v>
      </c>
      <c r="K35" s="44">
        <v>45</v>
      </c>
      <c r="L35" s="44">
        <v>35</v>
      </c>
      <c r="M35" s="3"/>
      <c r="N35" s="7">
        <f t="shared" si="0"/>
        <v>36.25</v>
      </c>
      <c r="O35" s="7">
        <f t="shared" si="1"/>
        <v>29</v>
      </c>
      <c r="P35" s="7">
        <v>21.951219512195124</v>
      </c>
      <c r="Q35" s="20">
        <f t="shared" si="2"/>
        <v>4.3902439024390247</v>
      </c>
      <c r="R35" s="3"/>
      <c r="S35" s="3">
        <f t="shared" si="3"/>
        <v>0</v>
      </c>
      <c r="T35" s="3">
        <v>1</v>
      </c>
      <c r="U35" s="7">
        <f t="shared" si="4"/>
        <v>32.390243902439025</v>
      </c>
      <c r="V35" s="3"/>
    </row>
    <row r="36" spans="1:22">
      <c r="A36" s="3">
        <v>34</v>
      </c>
      <c r="B36" s="2" t="s">
        <v>283</v>
      </c>
      <c r="C36" s="3">
        <v>10</v>
      </c>
      <c r="D36" s="3" t="s">
        <v>11</v>
      </c>
      <c r="E36" s="72"/>
      <c r="F36" s="44" t="s">
        <v>354</v>
      </c>
      <c r="G36" s="44" t="s">
        <v>409</v>
      </c>
      <c r="H36" s="44">
        <v>10</v>
      </c>
      <c r="I36" s="44" t="s">
        <v>354</v>
      </c>
      <c r="J36" s="44">
        <v>20</v>
      </c>
      <c r="K36" s="44">
        <v>45</v>
      </c>
      <c r="L36" s="44">
        <v>35</v>
      </c>
      <c r="M36" s="3"/>
      <c r="N36" s="7">
        <f t="shared" si="0"/>
        <v>27.5</v>
      </c>
      <c r="O36" s="7">
        <f t="shared" si="1"/>
        <v>22</v>
      </c>
      <c r="P36" s="7">
        <v>21.951219512195124</v>
      </c>
      <c r="Q36" s="20">
        <f t="shared" si="2"/>
        <v>4.3902439024390247</v>
      </c>
      <c r="R36" s="3">
        <v>2</v>
      </c>
      <c r="S36" s="3">
        <f t="shared" si="3"/>
        <v>20</v>
      </c>
      <c r="T36" s="3">
        <v>1</v>
      </c>
      <c r="U36" s="48">
        <f t="shared" si="4"/>
        <v>25.390243902439025</v>
      </c>
      <c r="V36" s="3"/>
    </row>
    <row r="37" spans="1:22">
      <c r="A37" s="3">
        <v>35</v>
      </c>
      <c r="B37" s="2" t="s">
        <v>284</v>
      </c>
      <c r="C37" s="3">
        <v>19</v>
      </c>
      <c r="D37" s="3" t="s">
        <v>354</v>
      </c>
      <c r="E37" s="72"/>
      <c r="F37" s="44" t="s">
        <v>399</v>
      </c>
      <c r="G37" s="44" t="s">
        <v>354</v>
      </c>
      <c r="H37" s="44">
        <v>42</v>
      </c>
      <c r="I37" s="44" t="s">
        <v>354</v>
      </c>
      <c r="J37" s="44">
        <v>10</v>
      </c>
      <c r="K37" s="44">
        <v>45</v>
      </c>
      <c r="L37" s="44">
        <v>35</v>
      </c>
      <c r="M37" s="3"/>
      <c r="N37" s="7">
        <f t="shared" si="0"/>
        <v>33</v>
      </c>
      <c r="O37" s="7">
        <f t="shared" si="1"/>
        <v>26.400000000000002</v>
      </c>
      <c r="P37" s="7">
        <v>20.73170731707317</v>
      </c>
      <c r="Q37" s="20">
        <f t="shared" si="2"/>
        <v>4.1463414634146343</v>
      </c>
      <c r="R37" s="3"/>
      <c r="S37" s="3">
        <f t="shared" si="3"/>
        <v>0</v>
      </c>
      <c r="T37" s="3">
        <v>1</v>
      </c>
      <c r="U37" s="48">
        <f t="shared" si="4"/>
        <v>29.546341463414635</v>
      </c>
      <c r="V37" s="3"/>
    </row>
    <row r="38" spans="1:22">
      <c r="A38" s="3">
        <v>36</v>
      </c>
      <c r="B38" s="2" t="s">
        <v>285</v>
      </c>
      <c r="C38" s="3">
        <v>1</v>
      </c>
      <c r="D38" s="3" t="s">
        <v>367</v>
      </c>
      <c r="E38" s="72"/>
      <c r="F38" s="44" t="s">
        <v>397</v>
      </c>
      <c r="G38" s="44" t="s">
        <v>443</v>
      </c>
      <c r="H38" s="44">
        <v>10</v>
      </c>
      <c r="I38" s="44" t="s">
        <v>391</v>
      </c>
      <c r="J38" s="44">
        <v>10</v>
      </c>
      <c r="K38" s="44">
        <v>50</v>
      </c>
      <c r="L38" s="44">
        <v>35</v>
      </c>
      <c r="M38" s="3"/>
      <c r="N38" s="7">
        <f t="shared" si="0"/>
        <v>26.25</v>
      </c>
      <c r="O38" s="7">
        <f t="shared" si="1"/>
        <v>21</v>
      </c>
      <c r="P38" s="7">
        <v>39.024390243902438</v>
      </c>
      <c r="Q38" s="20">
        <f t="shared" si="2"/>
        <v>7.8048780487804876</v>
      </c>
      <c r="R38" s="3">
        <v>5</v>
      </c>
      <c r="S38" s="3">
        <f t="shared" si="3"/>
        <v>50</v>
      </c>
      <c r="T38" s="3">
        <v>2</v>
      </c>
      <c r="U38" s="48">
        <f t="shared" si="4"/>
        <v>26.804878048780488</v>
      </c>
      <c r="V38" s="3"/>
    </row>
    <row r="39" spans="1:22">
      <c r="A39" s="3">
        <v>37</v>
      </c>
      <c r="B39" s="2" t="s">
        <v>286</v>
      </c>
      <c r="C39" s="3">
        <v>24</v>
      </c>
      <c r="D39" s="3" t="s">
        <v>354</v>
      </c>
      <c r="E39" s="3">
        <v>23</v>
      </c>
      <c r="F39" s="44" t="s">
        <v>354</v>
      </c>
      <c r="G39" s="44" t="s">
        <v>354</v>
      </c>
      <c r="H39" s="44">
        <v>50</v>
      </c>
      <c r="I39" s="44" t="s">
        <v>354</v>
      </c>
      <c r="J39" s="72"/>
      <c r="K39" s="44">
        <v>45</v>
      </c>
      <c r="L39" s="44">
        <v>35</v>
      </c>
      <c r="M39" s="3"/>
      <c r="N39" s="7">
        <f t="shared" si="0"/>
        <v>38.25</v>
      </c>
      <c r="O39" s="7">
        <f t="shared" si="1"/>
        <v>30.6</v>
      </c>
      <c r="P39" s="7">
        <v>36.585365853658537</v>
      </c>
      <c r="Q39" s="20">
        <f t="shared" si="2"/>
        <v>7.3170731707317076</v>
      </c>
      <c r="R39" s="3"/>
      <c r="S39" s="3">
        <f t="shared" si="3"/>
        <v>0</v>
      </c>
      <c r="T39" s="3"/>
      <c r="U39" s="7">
        <f t="shared" si="4"/>
        <v>37.917073170731712</v>
      </c>
      <c r="V39" s="3"/>
    </row>
    <row r="40" spans="1:22">
      <c r="A40" s="3">
        <v>38</v>
      </c>
      <c r="B40" s="2" t="s">
        <v>287</v>
      </c>
      <c r="C40" s="3">
        <v>11</v>
      </c>
      <c r="D40" s="3" t="s">
        <v>354</v>
      </c>
      <c r="E40" s="3">
        <v>12</v>
      </c>
      <c r="F40" s="44" t="s">
        <v>354</v>
      </c>
      <c r="G40" s="44" t="s">
        <v>11</v>
      </c>
      <c r="H40" s="72"/>
      <c r="I40" s="44" t="s">
        <v>354</v>
      </c>
      <c r="J40" s="44">
        <v>50</v>
      </c>
      <c r="K40" s="44">
        <v>45</v>
      </c>
      <c r="L40" s="44">
        <v>35</v>
      </c>
      <c r="M40" s="3"/>
      <c r="N40" s="7">
        <f t="shared" si="0"/>
        <v>35.5</v>
      </c>
      <c r="O40" s="7">
        <f t="shared" si="1"/>
        <v>28.400000000000002</v>
      </c>
      <c r="P40" s="7">
        <v>25.609756097560975</v>
      </c>
      <c r="Q40" s="20">
        <f t="shared" si="2"/>
        <v>5.1219512195121952</v>
      </c>
      <c r="R40" s="3">
        <v>2</v>
      </c>
      <c r="S40" s="3">
        <f t="shared" si="3"/>
        <v>20</v>
      </c>
      <c r="T40" s="3"/>
      <c r="U40" s="7">
        <f t="shared" si="4"/>
        <v>33.521951219512196</v>
      </c>
      <c r="V40" s="3"/>
    </row>
    <row r="42" spans="1:22">
      <c r="A42" s="4">
        <v>1</v>
      </c>
      <c r="B42" s="18" t="s">
        <v>375</v>
      </c>
    </row>
    <row r="43" spans="1:22">
      <c r="A43" s="4">
        <v>2</v>
      </c>
      <c r="B43" s="18" t="s">
        <v>454</v>
      </c>
      <c r="U43" s="78">
        <f>AVERAGE(U3:U42)</f>
        <v>28.807830551989731</v>
      </c>
    </row>
    <row r="44" spans="1:22">
      <c r="A44" s="4">
        <v>3</v>
      </c>
      <c r="B44" s="18" t="s">
        <v>455</v>
      </c>
    </row>
    <row r="45" spans="1:22">
      <c r="A45" s="4">
        <v>4</v>
      </c>
      <c r="B45" s="18" t="s">
        <v>477</v>
      </c>
    </row>
    <row r="46" spans="1:22">
      <c r="A46" s="4">
        <v>5</v>
      </c>
      <c r="B46" s="18" t="s">
        <v>478</v>
      </c>
    </row>
  </sheetData>
  <pageMargins left="0.86" right="0.49" top="0.74803149606299213" bottom="0.74803149606299213" header="0.31496062992125984" footer="0.31496062992125984"/>
  <pageSetup paperSize="5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opLeftCell="B1" zoomScale="89" zoomScaleNormal="89" workbookViewId="0">
      <selection activeCell="B1" sqref="B1"/>
    </sheetView>
  </sheetViews>
  <sheetFormatPr baseColWidth="10" defaultRowHeight="12"/>
  <cols>
    <col min="1" max="1" width="5.28515625" style="57" customWidth="1"/>
    <col min="2" max="2" width="32" style="59" customWidth="1"/>
    <col min="3" max="3" width="8" style="58" customWidth="1"/>
    <col min="4" max="4" width="6.7109375" style="58" customWidth="1"/>
    <col min="5" max="5" width="11" style="58" customWidth="1"/>
    <col min="6" max="6" width="6.140625" style="58" customWidth="1"/>
    <col min="7" max="7" width="11.42578125" style="58"/>
    <col min="8" max="8" width="6.7109375" style="58" customWidth="1"/>
    <col min="9" max="9" width="10.7109375" style="58" customWidth="1"/>
    <col min="10" max="10" width="6.5703125" style="58" customWidth="1"/>
    <col min="11" max="11" width="11.7109375" style="58" customWidth="1"/>
    <col min="12" max="12" width="10" style="58" customWidth="1"/>
    <col min="13" max="13" width="6.28515625" style="58" customWidth="1"/>
    <col min="14" max="14" width="10.42578125" style="58" customWidth="1"/>
    <col min="15" max="15" width="5.42578125" style="57" customWidth="1"/>
    <col min="16" max="16" width="8.7109375" style="57" customWidth="1"/>
    <col min="17" max="17" width="5.140625" style="58" customWidth="1"/>
    <col min="18" max="18" width="8" style="58" customWidth="1"/>
    <col min="19" max="19" width="6.42578125" style="57" customWidth="1"/>
    <col min="20" max="20" width="6" style="63" customWidth="1"/>
    <col min="21" max="21" width="6.140625" style="57" customWidth="1"/>
    <col min="22" max="22" width="6.5703125" style="57" customWidth="1"/>
    <col min="23" max="23" width="6.140625" style="57" customWidth="1"/>
    <col min="24" max="24" width="31.28515625" style="57" customWidth="1"/>
    <col min="25" max="16384" width="11.42578125" style="57"/>
  </cols>
  <sheetData>
    <row r="1" spans="1:24">
      <c r="A1" s="57" t="s">
        <v>289</v>
      </c>
      <c r="T1" s="57"/>
    </row>
    <row r="2" spans="1:24">
      <c r="A2" s="3" t="s">
        <v>1</v>
      </c>
      <c r="B2" s="2" t="s">
        <v>2</v>
      </c>
      <c r="C2" s="3" t="s">
        <v>3</v>
      </c>
      <c r="D2" s="3">
        <v>1</v>
      </c>
      <c r="E2" s="5">
        <v>40639</v>
      </c>
      <c r="F2" s="3">
        <v>2</v>
      </c>
      <c r="G2" s="5">
        <v>40646</v>
      </c>
      <c r="H2" s="3">
        <v>3</v>
      </c>
      <c r="I2" s="5">
        <v>40667</v>
      </c>
      <c r="J2" s="3">
        <v>4</v>
      </c>
      <c r="K2" s="5">
        <v>40681</v>
      </c>
      <c r="L2" s="5">
        <v>40688</v>
      </c>
      <c r="M2" s="3">
        <v>5</v>
      </c>
      <c r="N2" s="5">
        <v>40702</v>
      </c>
      <c r="O2" s="5"/>
      <c r="P2" s="3" t="s">
        <v>4</v>
      </c>
      <c r="Q2" s="45">
        <v>0.8</v>
      </c>
      <c r="R2" s="3" t="s">
        <v>433</v>
      </c>
      <c r="S2" s="45">
        <v>0.2</v>
      </c>
      <c r="T2" s="3" t="s">
        <v>479</v>
      </c>
      <c r="U2" s="3" t="s">
        <v>482</v>
      </c>
      <c r="V2" s="3" t="s">
        <v>480</v>
      </c>
      <c r="W2" s="3" t="s">
        <v>483</v>
      </c>
      <c r="X2" s="3" t="s">
        <v>481</v>
      </c>
    </row>
    <row r="3" spans="1:24">
      <c r="A3" s="3">
        <v>1</v>
      </c>
      <c r="B3" s="2" t="s">
        <v>290</v>
      </c>
      <c r="C3" s="3">
        <v>3</v>
      </c>
      <c r="D3" s="72"/>
      <c r="E3" s="3" t="s">
        <v>6</v>
      </c>
      <c r="F3" s="3">
        <v>30</v>
      </c>
      <c r="G3" s="3" t="s">
        <v>6</v>
      </c>
      <c r="H3" s="3">
        <v>50</v>
      </c>
      <c r="I3" s="3" t="s">
        <v>354</v>
      </c>
      <c r="J3" s="3">
        <v>40</v>
      </c>
      <c r="K3" s="3" t="s">
        <v>371</v>
      </c>
      <c r="L3" s="44" t="s">
        <v>6</v>
      </c>
      <c r="M3" s="3">
        <v>30</v>
      </c>
      <c r="N3" s="3" t="s">
        <v>354</v>
      </c>
      <c r="O3" s="3"/>
      <c r="P3" s="7">
        <f>AVERAGE(D3,F3,H3,J3,M3)</f>
        <v>37.5</v>
      </c>
      <c r="Q3" s="7">
        <f>P3*80%</f>
        <v>30</v>
      </c>
      <c r="R3" s="20">
        <v>18.292682926829269</v>
      </c>
      <c r="S3" s="7">
        <f>R3*20%</f>
        <v>3.6585365853658538</v>
      </c>
      <c r="T3" s="3">
        <v>2</v>
      </c>
      <c r="U3" s="3">
        <f>(T3/12)*100</f>
        <v>16.666666666666664</v>
      </c>
      <c r="V3" s="3"/>
      <c r="W3" s="7">
        <f>Q3+S3-V3</f>
        <v>33.658536585365852</v>
      </c>
      <c r="X3" s="3"/>
    </row>
    <row r="4" spans="1:24">
      <c r="A4" s="3">
        <v>2</v>
      </c>
      <c r="B4" s="2" t="s">
        <v>291</v>
      </c>
      <c r="C4" s="3">
        <v>3</v>
      </c>
      <c r="D4" s="72"/>
      <c r="E4" s="3" t="s">
        <v>6</v>
      </c>
      <c r="F4" s="3">
        <v>35</v>
      </c>
      <c r="G4" s="3" t="s">
        <v>6</v>
      </c>
      <c r="H4" s="3">
        <v>50</v>
      </c>
      <c r="I4" s="3" t="s">
        <v>354</v>
      </c>
      <c r="J4" s="3"/>
      <c r="K4" s="3" t="s">
        <v>421</v>
      </c>
      <c r="L4" s="44" t="s">
        <v>6</v>
      </c>
      <c r="M4" s="3">
        <v>25</v>
      </c>
      <c r="N4" s="3" t="s">
        <v>391</v>
      </c>
      <c r="O4" s="3"/>
      <c r="P4" s="7">
        <f t="shared" ref="P4:P37" si="0">AVERAGE(D4,F4,H4,J4,M4)</f>
        <v>36.666666666666664</v>
      </c>
      <c r="Q4" s="7">
        <f t="shared" ref="Q4:Q37" si="1">P4*80%</f>
        <v>29.333333333333332</v>
      </c>
      <c r="R4" s="20">
        <v>18.292682926829269</v>
      </c>
      <c r="S4" s="7">
        <f t="shared" ref="S4:S37" si="2">R4*20%</f>
        <v>3.6585365853658538</v>
      </c>
      <c r="T4" s="3">
        <v>1</v>
      </c>
      <c r="U4" s="3">
        <f t="shared" ref="U4:U37" si="3">(T4/12)*100</f>
        <v>8.3333333333333321</v>
      </c>
      <c r="V4" s="3"/>
      <c r="W4" s="7">
        <f t="shared" ref="W4:W37" si="4">Q4+S4-V4</f>
        <v>32.991869918699187</v>
      </c>
      <c r="X4" s="3"/>
    </row>
    <row r="5" spans="1:24">
      <c r="A5" s="3">
        <v>3</v>
      </c>
      <c r="B5" s="2" t="s">
        <v>292</v>
      </c>
      <c r="C5" s="3">
        <v>4</v>
      </c>
      <c r="D5" s="72"/>
      <c r="E5" s="3" t="s">
        <v>6</v>
      </c>
      <c r="F5" s="3">
        <v>30</v>
      </c>
      <c r="G5" s="3" t="s">
        <v>6</v>
      </c>
      <c r="H5" s="19">
        <v>10</v>
      </c>
      <c r="I5" s="3" t="s">
        <v>354</v>
      </c>
      <c r="J5" s="3"/>
      <c r="K5" s="3" t="s">
        <v>6</v>
      </c>
      <c r="L5" s="44" t="s">
        <v>6</v>
      </c>
      <c r="M5" s="3">
        <v>10</v>
      </c>
      <c r="N5" s="3" t="s">
        <v>11</v>
      </c>
      <c r="O5" s="3"/>
      <c r="P5" s="7">
        <f t="shared" si="0"/>
        <v>16.666666666666668</v>
      </c>
      <c r="Q5" s="7">
        <f t="shared" si="1"/>
        <v>13.333333333333336</v>
      </c>
      <c r="R5" s="20">
        <v>20.73170731707317</v>
      </c>
      <c r="S5" s="7">
        <f t="shared" si="2"/>
        <v>4.1463414634146343</v>
      </c>
      <c r="T5" s="3">
        <v>2</v>
      </c>
      <c r="U5" s="3">
        <f t="shared" si="3"/>
        <v>16.666666666666664</v>
      </c>
      <c r="V5" s="3"/>
      <c r="W5" s="48">
        <f t="shared" si="4"/>
        <v>17.479674796747972</v>
      </c>
      <c r="X5" s="3"/>
    </row>
    <row r="6" spans="1:24">
      <c r="A6" s="3">
        <v>4</v>
      </c>
      <c r="B6" s="2" t="s">
        <v>293</v>
      </c>
      <c r="C6" s="3">
        <v>9</v>
      </c>
      <c r="D6" s="72"/>
      <c r="E6" s="3" t="s">
        <v>6</v>
      </c>
      <c r="F6" s="3">
        <v>35</v>
      </c>
      <c r="G6" s="3" t="s">
        <v>6</v>
      </c>
      <c r="H6" s="3">
        <v>50</v>
      </c>
      <c r="I6" s="3" t="s">
        <v>365</v>
      </c>
      <c r="J6" s="3">
        <v>38</v>
      </c>
      <c r="K6" s="3" t="s">
        <v>421</v>
      </c>
      <c r="L6" s="44" t="s">
        <v>6</v>
      </c>
      <c r="M6" s="3">
        <v>35</v>
      </c>
      <c r="N6" s="3" t="s">
        <v>354</v>
      </c>
      <c r="O6" s="3"/>
      <c r="P6" s="7">
        <f t="shared" si="0"/>
        <v>39.5</v>
      </c>
      <c r="Q6" s="7">
        <f t="shared" si="1"/>
        <v>31.6</v>
      </c>
      <c r="R6" s="20">
        <v>12.195121951219512</v>
      </c>
      <c r="S6" s="7">
        <f t="shared" si="2"/>
        <v>2.4390243902439028</v>
      </c>
      <c r="T6" s="3"/>
      <c r="U6" s="3">
        <f t="shared" si="3"/>
        <v>0</v>
      </c>
      <c r="V6" s="3">
        <v>1</v>
      </c>
      <c r="W6" s="7">
        <f t="shared" si="4"/>
        <v>33.039024390243902</v>
      </c>
      <c r="X6" s="3"/>
    </row>
    <row r="7" spans="1:24">
      <c r="A7" s="3">
        <v>5</v>
      </c>
      <c r="B7" s="2" t="s">
        <v>294</v>
      </c>
      <c r="C7" s="3">
        <v>23</v>
      </c>
      <c r="D7" s="72"/>
      <c r="E7" s="3" t="s">
        <v>6</v>
      </c>
      <c r="F7" s="19">
        <v>40</v>
      </c>
      <c r="G7" s="19" t="s">
        <v>370</v>
      </c>
      <c r="H7" s="19">
        <v>40</v>
      </c>
      <c r="I7" s="19" t="s">
        <v>354</v>
      </c>
      <c r="J7" s="19">
        <v>40</v>
      </c>
      <c r="K7" s="19" t="s">
        <v>421</v>
      </c>
      <c r="L7" s="44" t="s">
        <v>6</v>
      </c>
      <c r="M7" s="19">
        <v>40</v>
      </c>
      <c r="N7" s="19" t="s">
        <v>354</v>
      </c>
      <c r="O7" s="19"/>
      <c r="P7" s="7">
        <f t="shared" si="0"/>
        <v>40</v>
      </c>
      <c r="Q7" s="7">
        <f t="shared" si="1"/>
        <v>32</v>
      </c>
      <c r="R7" s="20">
        <v>30.487804878048781</v>
      </c>
      <c r="S7" s="7">
        <f t="shared" si="2"/>
        <v>6.0975609756097562</v>
      </c>
      <c r="T7" s="3"/>
      <c r="U7" s="3">
        <f t="shared" si="3"/>
        <v>0</v>
      </c>
      <c r="V7" s="3">
        <v>1</v>
      </c>
      <c r="W7" s="7">
        <f t="shared" si="4"/>
        <v>37.097560975609753</v>
      </c>
      <c r="X7" s="3"/>
    </row>
    <row r="8" spans="1:24">
      <c r="A8" s="3">
        <v>6</v>
      </c>
      <c r="B8" s="2" t="s">
        <v>295</v>
      </c>
      <c r="C8" s="3">
        <v>5</v>
      </c>
      <c r="D8" s="72"/>
      <c r="E8" s="3" t="s">
        <v>6</v>
      </c>
      <c r="F8" s="19">
        <v>30</v>
      </c>
      <c r="G8" s="19" t="s">
        <v>6</v>
      </c>
      <c r="H8" s="19">
        <v>50</v>
      </c>
      <c r="I8" s="19" t="s">
        <v>354</v>
      </c>
      <c r="J8" s="19">
        <v>40</v>
      </c>
      <c r="K8" s="19" t="s">
        <v>421</v>
      </c>
      <c r="L8" s="44" t="s">
        <v>6</v>
      </c>
      <c r="M8" s="19">
        <v>40</v>
      </c>
      <c r="N8" s="19" t="s">
        <v>6</v>
      </c>
      <c r="O8" s="19"/>
      <c r="P8" s="7">
        <f t="shared" si="0"/>
        <v>40</v>
      </c>
      <c r="Q8" s="7">
        <f t="shared" si="1"/>
        <v>32</v>
      </c>
      <c r="R8" s="20">
        <v>21.951219512195124</v>
      </c>
      <c r="S8" s="7">
        <f t="shared" si="2"/>
        <v>4.3902439024390247</v>
      </c>
      <c r="T8" s="3"/>
      <c r="U8" s="3">
        <f t="shared" si="3"/>
        <v>0</v>
      </c>
      <c r="V8" s="3"/>
      <c r="W8" s="7">
        <f t="shared" si="4"/>
        <v>36.390243902439025</v>
      </c>
      <c r="X8" s="3"/>
    </row>
    <row r="9" spans="1:24">
      <c r="A9" s="3">
        <v>8</v>
      </c>
      <c r="B9" s="2" t="s">
        <v>296</v>
      </c>
      <c r="C9" s="3">
        <v>16</v>
      </c>
      <c r="D9" s="3">
        <v>23</v>
      </c>
      <c r="E9" s="3" t="s">
        <v>6</v>
      </c>
      <c r="F9" s="19">
        <v>15</v>
      </c>
      <c r="G9" s="19" t="s">
        <v>395</v>
      </c>
      <c r="H9" s="19">
        <v>40</v>
      </c>
      <c r="I9" s="19" t="s">
        <v>354</v>
      </c>
      <c r="J9" s="19"/>
      <c r="K9" s="19" t="s">
        <v>421</v>
      </c>
      <c r="L9" s="44" t="s">
        <v>6</v>
      </c>
      <c r="M9" s="72"/>
      <c r="N9" s="19" t="s">
        <v>11</v>
      </c>
      <c r="O9" s="19"/>
      <c r="P9" s="7">
        <f t="shared" si="0"/>
        <v>26</v>
      </c>
      <c r="Q9" s="7">
        <f t="shared" si="1"/>
        <v>20.8</v>
      </c>
      <c r="R9" s="20">
        <v>20.73170731707317</v>
      </c>
      <c r="S9" s="7">
        <f t="shared" si="2"/>
        <v>4.1463414634146343</v>
      </c>
      <c r="T9" s="3">
        <v>2</v>
      </c>
      <c r="U9" s="3">
        <f t="shared" si="3"/>
        <v>16.666666666666664</v>
      </c>
      <c r="V9" s="3"/>
      <c r="W9" s="48">
        <f t="shared" si="4"/>
        <v>24.946341463414633</v>
      </c>
      <c r="X9" s="3"/>
    </row>
    <row r="10" spans="1:24">
      <c r="A10" s="3">
        <v>9</v>
      </c>
      <c r="B10" s="2" t="s">
        <v>297</v>
      </c>
      <c r="C10" s="3">
        <v>10</v>
      </c>
      <c r="D10" s="72"/>
      <c r="E10" s="3" t="s">
        <v>6</v>
      </c>
      <c r="F10" s="19">
        <v>40</v>
      </c>
      <c r="G10" s="19" t="s">
        <v>6</v>
      </c>
      <c r="H10" s="19">
        <v>50</v>
      </c>
      <c r="I10" s="19" t="s">
        <v>354</v>
      </c>
      <c r="J10" s="19">
        <v>40</v>
      </c>
      <c r="K10" s="19" t="s">
        <v>421</v>
      </c>
      <c r="L10" s="44" t="s">
        <v>6</v>
      </c>
      <c r="M10" s="19">
        <v>20</v>
      </c>
      <c r="N10" s="19" t="s">
        <v>354</v>
      </c>
      <c r="O10" s="19"/>
      <c r="P10" s="7">
        <f t="shared" si="0"/>
        <v>37.5</v>
      </c>
      <c r="Q10" s="7">
        <f t="shared" si="1"/>
        <v>30</v>
      </c>
      <c r="R10" s="20">
        <v>28.048780487804876</v>
      </c>
      <c r="S10" s="7">
        <f t="shared" si="2"/>
        <v>5.6097560975609753</v>
      </c>
      <c r="T10" s="3"/>
      <c r="U10" s="3">
        <f t="shared" si="3"/>
        <v>0</v>
      </c>
      <c r="V10" s="3"/>
      <c r="W10" s="7">
        <f t="shared" si="4"/>
        <v>35.609756097560975</v>
      </c>
      <c r="X10" s="3"/>
    </row>
    <row r="11" spans="1:24">
      <c r="A11" s="3">
        <v>10</v>
      </c>
      <c r="B11" s="2" t="s">
        <v>298</v>
      </c>
      <c r="C11" s="3">
        <v>19</v>
      </c>
      <c r="D11" s="72"/>
      <c r="E11" s="3" t="s">
        <v>6</v>
      </c>
      <c r="F11" s="19">
        <v>47</v>
      </c>
      <c r="G11" s="19" t="s">
        <v>6</v>
      </c>
      <c r="H11" s="19">
        <v>50</v>
      </c>
      <c r="I11" s="19" t="s">
        <v>354</v>
      </c>
      <c r="J11" s="19">
        <v>45</v>
      </c>
      <c r="K11" s="19" t="s">
        <v>421</v>
      </c>
      <c r="L11" s="44" t="s">
        <v>6</v>
      </c>
      <c r="M11" s="19">
        <v>47</v>
      </c>
      <c r="N11" s="19" t="s">
        <v>354</v>
      </c>
      <c r="O11" s="19"/>
      <c r="P11" s="7">
        <f t="shared" si="0"/>
        <v>47.25</v>
      </c>
      <c r="Q11" s="7">
        <f t="shared" si="1"/>
        <v>37.800000000000004</v>
      </c>
      <c r="R11" s="20">
        <v>28.048780487804876</v>
      </c>
      <c r="S11" s="7">
        <f t="shared" si="2"/>
        <v>5.6097560975609753</v>
      </c>
      <c r="T11" s="3"/>
      <c r="U11" s="3">
        <f t="shared" si="3"/>
        <v>0</v>
      </c>
      <c r="V11" s="3"/>
      <c r="W11" s="7">
        <f t="shared" si="4"/>
        <v>43.40975609756098</v>
      </c>
      <c r="X11" s="3"/>
    </row>
    <row r="12" spans="1:24">
      <c r="A12" s="3">
        <v>11</v>
      </c>
      <c r="B12" s="2" t="s">
        <v>299</v>
      </c>
      <c r="C12" s="3">
        <v>12</v>
      </c>
      <c r="D12" s="72"/>
      <c r="E12" s="3" t="s">
        <v>6</v>
      </c>
      <c r="F12" s="19">
        <v>40</v>
      </c>
      <c r="G12" s="19" t="s">
        <v>6</v>
      </c>
      <c r="H12" s="19">
        <v>50</v>
      </c>
      <c r="I12" s="19" t="s">
        <v>354</v>
      </c>
      <c r="J12" s="19"/>
      <c r="K12" s="19" t="s">
        <v>421</v>
      </c>
      <c r="L12" s="44" t="s">
        <v>6</v>
      </c>
      <c r="M12" s="19">
        <v>50</v>
      </c>
      <c r="N12" s="19" t="s">
        <v>11</v>
      </c>
      <c r="O12" s="19"/>
      <c r="P12" s="7">
        <f t="shared" si="0"/>
        <v>46.666666666666664</v>
      </c>
      <c r="Q12" s="7">
        <f t="shared" si="1"/>
        <v>37.333333333333336</v>
      </c>
      <c r="R12" s="20">
        <v>37.804878048780488</v>
      </c>
      <c r="S12" s="7">
        <f t="shared" si="2"/>
        <v>7.5609756097560981</v>
      </c>
      <c r="T12" s="3">
        <v>2</v>
      </c>
      <c r="U12" s="3">
        <f t="shared" si="3"/>
        <v>16.666666666666664</v>
      </c>
      <c r="V12" s="3"/>
      <c r="W12" s="7">
        <f t="shared" si="4"/>
        <v>44.894308943089435</v>
      </c>
      <c r="X12" s="3"/>
    </row>
    <row r="13" spans="1:24">
      <c r="A13" s="3">
        <v>12</v>
      </c>
      <c r="B13" s="2" t="s">
        <v>300</v>
      </c>
      <c r="C13" s="3">
        <v>22</v>
      </c>
      <c r="D13" s="72"/>
      <c r="E13" s="3" t="s">
        <v>6</v>
      </c>
      <c r="F13" s="19">
        <v>10</v>
      </c>
      <c r="G13" s="19" t="s">
        <v>6</v>
      </c>
      <c r="H13" s="19">
        <v>10</v>
      </c>
      <c r="I13" s="19" t="s">
        <v>11</v>
      </c>
      <c r="J13" s="19"/>
      <c r="K13" s="19" t="s">
        <v>6</v>
      </c>
      <c r="L13" s="44" t="s">
        <v>6</v>
      </c>
      <c r="M13" s="19">
        <v>10</v>
      </c>
      <c r="N13" s="19" t="s">
        <v>11</v>
      </c>
      <c r="O13" s="19"/>
      <c r="P13" s="7">
        <f t="shared" si="0"/>
        <v>10</v>
      </c>
      <c r="Q13" s="7">
        <f t="shared" si="1"/>
        <v>8</v>
      </c>
      <c r="R13" s="20">
        <v>21.951219512195124</v>
      </c>
      <c r="S13" s="7">
        <f t="shared" si="2"/>
        <v>4.3902439024390247</v>
      </c>
      <c r="T13" s="3">
        <v>4</v>
      </c>
      <c r="U13" s="3">
        <f t="shared" si="3"/>
        <v>33.333333333333329</v>
      </c>
      <c r="V13" s="3"/>
      <c r="W13" s="48">
        <f t="shared" si="4"/>
        <v>12.390243902439025</v>
      </c>
      <c r="X13" s="3"/>
    </row>
    <row r="14" spans="1:24">
      <c r="A14" s="3">
        <v>13</v>
      </c>
      <c r="B14" s="2" t="s">
        <v>301</v>
      </c>
      <c r="C14" s="3">
        <v>11</v>
      </c>
      <c r="D14" s="72"/>
      <c r="E14" s="3" t="s">
        <v>6</v>
      </c>
      <c r="F14" s="19">
        <v>40</v>
      </c>
      <c r="G14" s="19" t="s">
        <v>6</v>
      </c>
      <c r="H14" s="19">
        <v>45</v>
      </c>
      <c r="I14" s="19" t="s">
        <v>354</v>
      </c>
      <c r="J14" s="19">
        <v>40</v>
      </c>
      <c r="K14" s="19" t="s">
        <v>421</v>
      </c>
      <c r="L14" s="44" t="s">
        <v>6</v>
      </c>
      <c r="M14" s="19">
        <v>40</v>
      </c>
      <c r="N14" s="19" t="s">
        <v>11</v>
      </c>
      <c r="O14" s="19"/>
      <c r="P14" s="7">
        <f t="shared" si="0"/>
        <v>41.25</v>
      </c>
      <c r="Q14" s="7">
        <f t="shared" si="1"/>
        <v>33</v>
      </c>
      <c r="R14" s="20">
        <v>24.390243902439025</v>
      </c>
      <c r="S14" s="7">
        <f t="shared" si="2"/>
        <v>4.8780487804878057</v>
      </c>
      <c r="T14" s="3">
        <v>2</v>
      </c>
      <c r="U14" s="3">
        <f t="shared" si="3"/>
        <v>16.666666666666664</v>
      </c>
      <c r="V14" s="3"/>
      <c r="W14" s="7">
        <f t="shared" si="4"/>
        <v>37.878048780487802</v>
      </c>
      <c r="X14" s="3"/>
    </row>
    <row r="15" spans="1:24" ht="15">
      <c r="A15" s="3">
        <v>16</v>
      </c>
      <c r="B15" s="2" t="s">
        <v>302</v>
      </c>
      <c r="C15" s="3">
        <v>8</v>
      </c>
      <c r="D15" s="72"/>
      <c r="E15" s="3" t="s">
        <v>6</v>
      </c>
      <c r="F15" s="19">
        <v>10</v>
      </c>
      <c r="G15" s="19" t="s">
        <v>371</v>
      </c>
      <c r="H15" s="19">
        <v>10</v>
      </c>
      <c r="I15" s="19" t="s">
        <v>365</v>
      </c>
      <c r="J15" s="19"/>
      <c r="K15" s="19" t="s">
        <v>371</v>
      </c>
      <c r="L15" s="47" t="s">
        <v>371</v>
      </c>
      <c r="M15" s="19">
        <v>10</v>
      </c>
      <c r="N15" s="19" t="s">
        <v>391</v>
      </c>
      <c r="O15" s="19"/>
      <c r="P15" s="7">
        <f t="shared" si="0"/>
        <v>10</v>
      </c>
      <c r="Q15" s="7">
        <f t="shared" si="1"/>
        <v>8</v>
      </c>
      <c r="R15" s="20">
        <v>12.195121951219512</v>
      </c>
      <c r="S15" s="7">
        <f t="shared" si="2"/>
        <v>2.4390243902439028</v>
      </c>
      <c r="T15" s="3">
        <v>7</v>
      </c>
      <c r="U15" s="3">
        <f t="shared" si="3"/>
        <v>58.333333333333336</v>
      </c>
      <c r="V15" s="3">
        <v>1</v>
      </c>
      <c r="W15" s="48">
        <f t="shared" si="4"/>
        <v>9.4390243902439028</v>
      </c>
      <c r="X15" s="3"/>
    </row>
    <row r="16" spans="1:24">
      <c r="A16" s="3">
        <v>17</v>
      </c>
      <c r="B16" s="2" t="s">
        <v>303</v>
      </c>
      <c r="C16" s="3">
        <v>7</v>
      </c>
      <c r="D16" s="72"/>
      <c r="E16" s="3" t="s">
        <v>371</v>
      </c>
      <c r="F16" s="19">
        <v>30</v>
      </c>
      <c r="G16" s="19" t="s">
        <v>6</v>
      </c>
      <c r="H16" s="19">
        <v>42</v>
      </c>
      <c r="I16" s="19" t="s">
        <v>354</v>
      </c>
      <c r="J16" s="19">
        <v>35</v>
      </c>
      <c r="K16" s="19" t="s">
        <v>371</v>
      </c>
      <c r="L16" s="44" t="s">
        <v>6</v>
      </c>
      <c r="M16" s="19">
        <v>20</v>
      </c>
      <c r="N16" s="19" t="s">
        <v>354</v>
      </c>
      <c r="O16" s="19"/>
      <c r="P16" s="7">
        <f t="shared" si="0"/>
        <v>31.75</v>
      </c>
      <c r="Q16" s="7">
        <f t="shared" si="1"/>
        <v>25.400000000000002</v>
      </c>
      <c r="R16" s="20">
        <v>29.26829268292683</v>
      </c>
      <c r="S16" s="7">
        <f t="shared" si="2"/>
        <v>5.8536585365853666</v>
      </c>
      <c r="T16" s="3"/>
      <c r="U16" s="3">
        <f t="shared" si="3"/>
        <v>0</v>
      </c>
      <c r="V16" s="3"/>
      <c r="W16" s="7">
        <f t="shared" si="4"/>
        <v>31.25365853658537</v>
      </c>
      <c r="X16" s="3"/>
    </row>
    <row r="17" spans="1:24">
      <c r="A17" s="3">
        <v>18</v>
      </c>
      <c r="B17" s="2" t="s">
        <v>304</v>
      </c>
      <c r="C17" s="3">
        <v>1</v>
      </c>
      <c r="D17" s="72"/>
      <c r="E17" s="3" t="s">
        <v>6</v>
      </c>
      <c r="F17" s="19">
        <v>35</v>
      </c>
      <c r="G17" s="19" t="s">
        <v>380</v>
      </c>
      <c r="H17" s="19">
        <v>50</v>
      </c>
      <c r="I17" s="19" t="s">
        <v>365</v>
      </c>
      <c r="J17" s="19">
        <v>40</v>
      </c>
      <c r="K17" s="19" t="s">
        <v>422</v>
      </c>
      <c r="L17" s="44" t="s">
        <v>6</v>
      </c>
      <c r="M17" s="19">
        <v>40</v>
      </c>
      <c r="N17" s="19" t="s">
        <v>354</v>
      </c>
      <c r="O17" s="19"/>
      <c r="P17" s="7">
        <f t="shared" si="0"/>
        <v>41.25</v>
      </c>
      <c r="Q17" s="7">
        <f t="shared" si="1"/>
        <v>33</v>
      </c>
      <c r="R17" s="20">
        <v>23.170731707317074</v>
      </c>
      <c r="S17" s="7">
        <f t="shared" si="2"/>
        <v>4.6341463414634152</v>
      </c>
      <c r="T17" s="3"/>
      <c r="U17" s="3">
        <f t="shared" si="3"/>
        <v>0</v>
      </c>
      <c r="V17" s="3">
        <v>2</v>
      </c>
      <c r="W17" s="7">
        <f t="shared" si="4"/>
        <v>35.634146341463413</v>
      </c>
      <c r="X17" s="3"/>
    </row>
    <row r="18" spans="1:24">
      <c r="A18" s="3">
        <v>19</v>
      </c>
      <c r="B18" s="2" t="s">
        <v>305</v>
      </c>
      <c r="C18" s="3">
        <v>13</v>
      </c>
      <c r="D18" s="72"/>
      <c r="E18" s="3" t="s">
        <v>6</v>
      </c>
      <c r="F18" s="19">
        <v>40</v>
      </c>
      <c r="G18" s="19" t="s">
        <v>371</v>
      </c>
      <c r="H18" s="19">
        <v>50</v>
      </c>
      <c r="I18" s="19" t="s">
        <v>354</v>
      </c>
      <c r="J18" s="19">
        <v>40</v>
      </c>
      <c r="K18" s="19" t="s">
        <v>422</v>
      </c>
      <c r="L18" s="44" t="s">
        <v>6</v>
      </c>
      <c r="M18" s="19">
        <v>30</v>
      </c>
      <c r="N18" s="19" t="s">
        <v>6</v>
      </c>
      <c r="O18" s="19"/>
      <c r="P18" s="7">
        <f t="shared" si="0"/>
        <v>40</v>
      </c>
      <c r="Q18" s="7">
        <f t="shared" si="1"/>
        <v>32</v>
      </c>
      <c r="R18" s="20">
        <v>21.951219512195124</v>
      </c>
      <c r="S18" s="7">
        <f t="shared" si="2"/>
        <v>4.3902439024390247</v>
      </c>
      <c r="T18" s="3">
        <v>2</v>
      </c>
      <c r="U18" s="3">
        <f t="shared" si="3"/>
        <v>16.666666666666664</v>
      </c>
      <c r="V18" s="3"/>
      <c r="W18" s="7">
        <f t="shared" si="4"/>
        <v>36.390243902439025</v>
      </c>
      <c r="X18" s="3"/>
    </row>
    <row r="19" spans="1:24">
      <c r="A19" s="3">
        <v>20</v>
      </c>
      <c r="B19" s="2" t="s">
        <v>306</v>
      </c>
      <c r="C19" s="3">
        <v>6</v>
      </c>
      <c r="D19" s="72"/>
      <c r="E19" s="3" t="s">
        <v>6</v>
      </c>
      <c r="F19" s="19">
        <v>35</v>
      </c>
      <c r="G19" s="19" t="s">
        <v>6</v>
      </c>
      <c r="H19" s="19">
        <v>40</v>
      </c>
      <c r="I19" s="19" t="s">
        <v>354</v>
      </c>
      <c r="J19" s="19">
        <v>40</v>
      </c>
      <c r="K19" s="19" t="s">
        <v>354</v>
      </c>
      <c r="L19" s="44" t="s">
        <v>6</v>
      </c>
      <c r="M19" s="19">
        <v>35</v>
      </c>
      <c r="N19" s="19" t="s">
        <v>354</v>
      </c>
      <c r="O19" s="19"/>
      <c r="P19" s="7">
        <f t="shared" si="0"/>
        <v>37.5</v>
      </c>
      <c r="Q19" s="7">
        <f t="shared" si="1"/>
        <v>30</v>
      </c>
      <c r="R19" s="20">
        <v>23.170731707317074</v>
      </c>
      <c r="S19" s="7">
        <f t="shared" si="2"/>
        <v>4.6341463414634152</v>
      </c>
      <c r="T19" s="3"/>
      <c r="U19" s="3">
        <f t="shared" si="3"/>
        <v>0</v>
      </c>
      <c r="V19" s="3"/>
      <c r="W19" s="7">
        <f t="shared" si="4"/>
        <v>34.634146341463413</v>
      </c>
      <c r="X19" s="3"/>
    </row>
    <row r="20" spans="1:24">
      <c r="A20" s="3">
        <v>21</v>
      </c>
      <c r="B20" s="2" t="s">
        <v>307</v>
      </c>
      <c r="C20" s="3">
        <v>18</v>
      </c>
      <c r="D20" s="72"/>
      <c r="E20" s="3" t="s">
        <v>6</v>
      </c>
      <c r="F20" s="19">
        <v>45</v>
      </c>
      <c r="G20" s="19" t="s">
        <v>6</v>
      </c>
      <c r="H20" s="19">
        <v>45</v>
      </c>
      <c r="I20" s="19" t="s">
        <v>354</v>
      </c>
      <c r="J20" s="19">
        <v>40</v>
      </c>
      <c r="K20" s="19" t="s">
        <v>421</v>
      </c>
      <c r="L20" s="44" t="s">
        <v>6</v>
      </c>
      <c r="M20" s="19">
        <v>40</v>
      </c>
      <c r="N20" s="19" t="s">
        <v>469</v>
      </c>
      <c r="O20" s="19"/>
      <c r="P20" s="7">
        <f t="shared" si="0"/>
        <v>42.5</v>
      </c>
      <c r="Q20" s="7">
        <f t="shared" si="1"/>
        <v>34</v>
      </c>
      <c r="R20" s="20">
        <v>32.926829268292686</v>
      </c>
      <c r="S20" s="7">
        <f t="shared" si="2"/>
        <v>6.5853658536585371</v>
      </c>
      <c r="T20" s="3">
        <v>1</v>
      </c>
      <c r="U20" s="3">
        <f t="shared" si="3"/>
        <v>8.3333333333333321</v>
      </c>
      <c r="V20" s="3"/>
      <c r="W20" s="7">
        <f t="shared" si="4"/>
        <v>40.585365853658537</v>
      </c>
      <c r="X20" s="3"/>
    </row>
    <row r="21" spans="1:24">
      <c r="A21" s="3">
        <v>22</v>
      </c>
      <c r="B21" s="2" t="s">
        <v>308</v>
      </c>
      <c r="C21" s="3">
        <v>17</v>
      </c>
      <c r="D21" s="72"/>
      <c r="E21" s="3" t="s">
        <v>6</v>
      </c>
      <c r="F21" s="19">
        <v>20</v>
      </c>
      <c r="G21" s="19" t="s">
        <v>6</v>
      </c>
      <c r="H21" s="19">
        <v>50</v>
      </c>
      <c r="I21" s="19" t="s">
        <v>354</v>
      </c>
      <c r="J21" s="19">
        <v>35</v>
      </c>
      <c r="K21" s="19" t="s">
        <v>371</v>
      </c>
      <c r="L21" s="44" t="s">
        <v>6</v>
      </c>
      <c r="M21" s="19">
        <v>30</v>
      </c>
      <c r="N21" s="19" t="s">
        <v>354</v>
      </c>
      <c r="O21" s="19"/>
      <c r="P21" s="7">
        <f t="shared" si="0"/>
        <v>33.75</v>
      </c>
      <c r="Q21" s="7">
        <f t="shared" si="1"/>
        <v>27</v>
      </c>
      <c r="R21" s="20">
        <v>28.048780487804876</v>
      </c>
      <c r="S21" s="7">
        <f t="shared" si="2"/>
        <v>5.6097560975609753</v>
      </c>
      <c r="T21" s="3">
        <v>2</v>
      </c>
      <c r="U21" s="3">
        <f t="shared" si="3"/>
        <v>16.666666666666664</v>
      </c>
      <c r="V21" s="3"/>
      <c r="W21" s="7">
        <f t="shared" si="4"/>
        <v>32.609756097560975</v>
      </c>
      <c r="X21" s="3"/>
    </row>
    <row r="22" spans="1:24" ht="15">
      <c r="A22" s="3">
        <v>23</v>
      </c>
      <c r="B22" s="2" t="s">
        <v>309</v>
      </c>
      <c r="C22" s="3">
        <v>15</v>
      </c>
      <c r="D22" s="3">
        <v>12</v>
      </c>
      <c r="E22" s="3" t="s">
        <v>6</v>
      </c>
      <c r="F22" s="19">
        <v>10</v>
      </c>
      <c r="G22" s="19" t="s">
        <v>377</v>
      </c>
      <c r="H22" s="72"/>
      <c r="I22" s="19" t="s">
        <v>354</v>
      </c>
      <c r="J22" s="19"/>
      <c r="K22" s="19" t="s">
        <v>371</v>
      </c>
      <c r="L22" s="47" t="s">
        <v>371</v>
      </c>
      <c r="M22" s="19"/>
      <c r="N22" s="19" t="s">
        <v>418</v>
      </c>
      <c r="O22" s="19"/>
      <c r="P22" s="7">
        <f t="shared" si="0"/>
        <v>11</v>
      </c>
      <c r="Q22" s="7">
        <f t="shared" si="1"/>
        <v>8.8000000000000007</v>
      </c>
      <c r="R22" s="20">
        <v>12.195121951219512</v>
      </c>
      <c r="S22" s="7">
        <f t="shared" si="2"/>
        <v>2.4390243902439028</v>
      </c>
      <c r="T22" s="3">
        <v>4</v>
      </c>
      <c r="U22" s="3">
        <f t="shared" si="3"/>
        <v>33.333333333333329</v>
      </c>
      <c r="V22" s="3"/>
      <c r="W22" s="48">
        <f t="shared" si="4"/>
        <v>11.239024390243904</v>
      </c>
      <c r="X22" s="3"/>
    </row>
    <row r="23" spans="1:24">
      <c r="A23" s="3">
        <v>24</v>
      </c>
      <c r="B23" s="2" t="s">
        <v>310</v>
      </c>
      <c r="C23" s="3">
        <v>14</v>
      </c>
      <c r="D23" s="72"/>
      <c r="E23" s="3" t="s">
        <v>6</v>
      </c>
      <c r="F23" s="19">
        <v>20</v>
      </c>
      <c r="G23" s="19" t="s">
        <v>6</v>
      </c>
      <c r="H23" s="19">
        <v>10</v>
      </c>
      <c r="I23" s="19" t="s">
        <v>11</v>
      </c>
      <c r="J23" s="19">
        <v>30</v>
      </c>
      <c r="K23" s="19" t="s">
        <v>371</v>
      </c>
      <c r="L23" s="44" t="s">
        <v>6</v>
      </c>
      <c r="M23" s="19">
        <v>10</v>
      </c>
      <c r="N23" s="19" t="s">
        <v>367</v>
      </c>
      <c r="O23" s="19"/>
      <c r="P23" s="7">
        <f t="shared" si="0"/>
        <v>17.5</v>
      </c>
      <c r="Q23" s="7">
        <f t="shared" si="1"/>
        <v>14</v>
      </c>
      <c r="R23" s="20">
        <v>28.048780487804876</v>
      </c>
      <c r="S23" s="7">
        <f t="shared" si="2"/>
        <v>5.6097560975609753</v>
      </c>
      <c r="T23" s="3">
        <v>5</v>
      </c>
      <c r="U23" s="3">
        <f t="shared" si="3"/>
        <v>41.666666666666671</v>
      </c>
      <c r="V23" s="3"/>
      <c r="W23" s="48">
        <f t="shared" si="4"/>
        <v>19.609756097560975</v>
      </c>
      <c r="X23" s="3"/>
    </row>
    <row r="24" spans="1:24">
      <c r="A24" s="3">
        <v>25</v>
      </c>
      <c r="B24" s="2" t="s">
        <v>311</v>
      </c>
      <c r="C24" s="3">
        <v>24</v>
      </c>
      <c r="D24" s="72"/>
      <c r="E24" s="3" t="s">
        <v>6</v>
      </c>
      <c r="F24" s="19">
        <v>35</v>
      </c>
      <c r="G24" s="19" t="s">
        <v>6</v>
      </c>
      <c r="H24" s="19">
        <v>50</v>
      </c>
      <c r="I24" s="19" t="s">
        <v>354</v>
      </c>
      <c r="J24" s="19">
        <v>35</v>
      </c>
      <c r="K24" s="19" t="s">
        <v>421</v>
      </c>
      <c r="L24" s="44" t="s">
        <v>6</v>
      </c>
      <c r="M24" s="19">
        <v>35</v>
      </c>
      <c r="N24" s="19" t="s">
        <v>354</v>
      </c>
      <c r="O24" s="19"/>
      <c r="P24" s="7">
        <f t="shared" si="0"/>
        <v>38.75</v>
      </c>
      <c r="Q24" s="7">
        <f t="shared" si="1"/>
        <v>31</v>
      </c>
      <c r="R24" s="20">
        <v>31.707317073170731</v>
      </c>
      <c r="S24" s="7">
        <f t="shared" si="2"/>
        <v>6.3414634146341466</v>
      </c>
      <c r="T24" s="3"/>
      <c r="U24" s="3">
        <f t="shared" si="3"/>
        <v>0</v>
      </c>
      <c r="V24" s="3"/>
      <c r="W24" s="7">
        <f t="shared" si="4"/>
        <v>37.341463414634148</v>
      </c>
      <c r="X24" s="3"/>
    </row>
    <row r="25" spans="1:24">
      <c r="A25" s="3">
        <v>26</v>
      </c>
      <c r="B25" s="2" t="s">
        <v>312</v>
      </c>
      <c r="C25" s="3">
        <v>13</v>
      </c>
      <c r="D25" s="72"/>
      <c r="E25" s="3" t="s">
        <v>6</v>
      </c>
      <c r="F25" s="19">
        <v>30</v>
      </c>
      <c r="G25" s="19" t="s">
        <v>380</v>
      </c>
      <c r="H25" s="19">
        <v>10</v>
      </c>
      <c r="I25" s="19" t="s">
        <v>412</v>
      </c>
      <c r="J25" s="19">
        <v>40</v>
      </c>
      <c r="K25" s="19" t="s">
        <v>6</v>
      </c>
      <c r="L25" s="44" t="s">
        <v>6</v>
      </c>
      <c r="M25" s="19">
        <v>30</v>
      </c>
      <c r="N25" s="19" t="s">
        <v>354</v>
      </c>
      <c r="O25" s="19"/>
      <c r="P25" s="7">
        <f t="shared" si="0"/>
        <v>27.5</v>
      </c>
      <c r="Q25" s="7">
        <f t="shared" si="1"/>
        <v>22</v>
      </c>
      <c r="R25" s="20">
        <v>21.951219512195124</v>
      </c>
      <c r="S25" s="7">
        <f t="shared" si="2"/>
        <v>4.3902439024390247</v>
      </c>
      <c r="T25" s="3">
        <v>3</v>
      </c>
      <c r="U25" s="3">
        <f t="shared" si="3"/>
        <v>25</v>
      </c>
      <c r="V25" s="3">
        <v>1</v>
      </c>
      <c r="W25" s="48">
        <f t="shared" si="4"/>
        <v>25.390243902439025</v>
      </c>
      <c r="X25" s="3"/>
    </row>
    <row r="26" spans="1:24">
      <c r="A26" s="3">
        <v>27</v>
      </c>
      <c r="B26" s="2" t="s">
        <v>313</v>
      </c>
      <c r="C26" s="3">
        <v>1</v>
      </c>
      <c r="D26" s="72"/>
      <c r="E26" s="3" t="s">
        <v>6</v>
      </c>
      <c r="F26" s="19">
        <v>35</v>
      </c>
      <c r="G26" s="19" t="s">
        <v>6</v>
      </c>
      <c r="H26" s="19">
        <v>10</v>
      </c>
      <c r="I26" s="19" t="s">
        <v>413</v>
      </c>
      <c r="J26" s="19">
        <v>35</v>
      </c>
      <c r="K26" s="19" t="s">
        <v>6</v>
      </c>
      <c r="L26" s="44" t="s">
        <v>6</v>
      </c>
      <c r="M26" s="19">
        <v>25</v>
      </c>
      <c r="N26" s="19" t="s">
        <v>6</v>
      </c>
      <c r="O26" s="19"/>
      <c r="P26" s="7">
        <f t="shared" si="0"/>
        <v>26.25</v>
      </c>
      <c r="Q26" s="7">
        <f t="shared" si="1"/>
        <v>21</v>
      </c>
      <c r="R26" s="20">
        <v>23.170731707317074</v>
      </c>
      <c r="S26" s="7">
        <f t="shared" si="2"/>
        <v>4.6341463414634152</v>
      </c>
      <c r="T26" s="3">
        <v>2</v>
      </c>
      <c r="U26" s="3">
        <f t="shared" si="3"/>
        <v>16.666666666666664</v>
      </c>
      <c r="V26" s="3"/>
      <c r="W26" s="48">
        <f t="shared" si="4"/>
        <v>25.634146341463413</v>
      </c>
      <c r="X26" s="3"/>
    </row>
    <row r="27" spans="1:24" ht="15">
      <c r="A27" s="3">
        <v>28</v>
      </c>
      <c r="B27" s="2" t="s">
        <v>314</v>
      </c>
      <c r="C27" s="3">
        <v>8</v>
      </c>
      <c r="D27" s="3">
        <v>28</v>
      </c>
      <c r="E27" s="3" t="s">
        <v>6</v>
      </c>
      <c r="F27" s="19">
        <v>30</v>
      </c>
      <c r="G27" s="19" t="s">
        <v>6</v>
      </c>
      <c r="H27" s="19">
        <v>50</v>
      </c>
      <c r="I27" s="19" t="s">
        <v>354</v>
      </c>
      <c r="J27" s="19"/>
      <c r="K27" s="19" t="s">
        <v>421</v>
      </c>
      <c r="L27" s="47" t="s">
        <v>367</v>
      </c>
      <c r="M27" s="72"/>
      <c r="N27" s="19" t="s">
        <v>354</v>
      </c>
      <c r="O27" s="19"/>
      <c r="P27" s="7">
        <f t="shared" si="0"/>
        <v>36</v>
      </c>
      <c r="Q27" s="7">
        <f t="shared" si="1"/>
        <v>28.8</v>
      </c>
      <c r="R27" s="20">
        <v>12.195121951219512</v>
      </c>
      <c r="S27" s="7">
        <f t="shared" si="2"/>
        <v>2.4390243902439028</v>
      </c>
      <c r="T27" s="3">
        <v>1</v>
      </c>
      <c r="U27" s="3">
        <f t="shared" si="3"/>
        <v>8.3333333333333321</v>
      </c>
      <c r="V27" s="3"/>
      <c r="W27" s="7">
        <f t="shared" si="4"/>
        <v>31.239024390243905</v>
      </c>
      <c r="X27" s="3"/>
    </row>
    <row r="28" spans="1:24">
      <c r="A28" s="3">
        <v>29</v>
      </c>
      <c r="B28" s="2" t="s">
        <v>315</v>
      </c>
      <c r="C28" s="3">
        <v>23</v>
      </c>
      <c r="D28" s="72"/>
      <c r="E28" s="3" t="s">
        <v>6</v>
      </c>
      <c r="F28" s="19">
        <v>40</v>
      </c>
      <c r="G28" s="19" t="s">
        <v>370</v>
      </c>
      <c r="H28" s="19">
        <v>50</v>
      </c>
      <c r="I28" s="19" t="s">
        <v>354</v>
      </c>
      <c r="J28" s="19">
        <v>45</v>
      </c>
      <c r="K28" s="19" t="s">
        <v>421</v>
      </c>
      <c r="L28" s="44" t="s">
        <v>6</v>
      </c>
      <c r="M28" s="19">
        <v>20</v>
      </c>
      <c r="N28" s="19" t="s">
        <v>6</v>
      </c>
      <c r="O28" s="19"/>
      <c r="P28" s="7">
        <f t="shared" si="0"/>
        <v>38.75</v>
      </c>
      <c r="Q28" s="7">
        <f t="shared" si="1"/>
        <v>31</v>
      </c>
      <c r="R28" s="20">
        <v>30.487804878048781</v>
      </c>
      <c r="S28" s="7">
        <f t="shared" si="2"/>
        <v>6.0975609756097562</v>
      </c>
      <c r="T28" s="3"/>
      <c r="U28" s="3">
        <f t="shared" si="3"/>
        <v>0</v>
      </c>
      <c r="V28" s="3">
        <v>1</v>
      </c>
      <c r="W28" s="7">
        <f t="shared" si="4"/>
        <v>36.097560975609753</v>
      </c>
      <c r="X28" s="3"/>
    </row>
    <row r="29" spans="1:24">
      <c r="A29" s="3">
        <v>30</v>
      </c>
      <c r="B29" s="2" t="s">
        <v>316</v>
      </c>
      <c r="C29" s="3">
        <v>6</v>
      </c>
      <c r="D29" s="72"/>
      <c r="E29" s="3" t="s">
        <v>6</v>
      </c>
      <c r="F29" s="19">
        <v>35</v>
      </c>
      <c r="G29" s="19" t="s">
        <v>367</v>
      </c>
      <c r="H29" s="19">
        <v>30</v>
      </c>
      <c r="I29" s="19" t="s">
        <v>354</v>
      </c>
      <c r="J29" s="19">
        <v>40</v>
      </c>
      <c r="K29" s="19" t="s">
        <v>6</v>
      </c>
      <c r="L29" s="44" t="s">
        <v>6</v>
      </c>
      <c r="M29" s="19">
        <v>20</v>
      </c>
      <c r="N29" s="19" t="s">
        <v>354</v>
      </c>
      <c r="O29" s="19"/>
      <c r="P29" s="7">
        <f t="shared" si="0"/>
        <v>31.25</v>
      </c>
      <c r="Q29" s="7">
        <f t="shared" si="1"/>
        <v>25</v>
      </c>
      <c r="R29" s="20">
        <v>23.170731707317074</v>
      </c>
      <c r="S29" s="7">
        <f t="shared" si="2"/>
        <v>4.6341463414634152</v>
      </c>
      <c r="T29" s="3">
        <v>1</v>
      </c>
      <c r="U29" s="3">
        <f t="shared" si="3"/>
        <v>8.3333333333333321</v>
      </c>
      <c r="V29" s="3"/>
      <c r="W29" s="48">
        <f t="shared" si="4"/>
        <v>29.634146341463413</v>
      </c>
      <c r="X29" s="3"/>
    </row>
    <row r="30" spans="1:24">
      <c r="A30" s="3">
        <v>31</v>
      </c>
      <c r="B30" s="2" t="s">
        <v>317</v>
      </c>
      <c r="C30" s="3">
        <v>4</v>
      </c>
      <c r="D30" s="72"/>
      <c r="E30" s="3" t="s">
        <v>6</v>
      </c>
      <c r="F30" s="19">
        <v>30</v>
      </c>
      <c r="G30" s="19" t="s">
        <v>371</v>
      </c>
      <c r="H30" s="19">
        <v>50</v>
      </c>
      <c r="I30" s="19" t="s">
        <v>354</v>
      </c>
      <c r="J30" s="19"/>
      <c r="K30" s="19" t="s">
        <v>371</v>
      </c>
      <c r="L30" s="44" t="s">
        <v>6</v>
      </c>
      <c r="M30" s="19">
        <v>10</v>
      </c>
      <c r="N30" s="19" t="s">
        <v>11</v>
      </c>
      <c r="O30" s="19"/>
      <c r="P30" s="7">
        <f t="shared" si="0"/>
        <v>30</v>
      </c>
      <c r="Q30" s="7">
        <f t="shared" si="1"/>
        <v>24</v>
      </c>
      <c r="R30" s="20">
        <v>20.73170731707317</v>
      </c>
      <c r="S30" s="7">
        <f t="shared" si="2"/>
        <v>4.1463414634146343</v>
      </c>
      <c r="T30" s="3">
        <v>3</v>
      </c>
      <c r="U30" s="3">
        <f t="shared" si="3"/>
        <v>25</v>
      </c>
      <c r="V30" s="3"/>
      <c r="W30" s="48">
        <f t="shared" si="4"/>
        <v>28.146341463414636</v>
      </c>
      <c r="X30" s="3"/>
    </row>
    <row r="31" spans="1:24" ht="15">
      <c r="A31" s="3">
        <v>32</v>
      </c>
      <c r="B31" s="2" t="s">
        <v>318</v>
      </c>
      <c r="C31" s="3">
        <v>9</v>
      </c>
      <c r="D31" s="72"/>
      <c r="E31" s="3" t="s">
        <v>6</v>
      </c>
      <c r="F31" s="19">
        <v>35</v>
      </c>
      <c r="G31" s="19" t="s">
        <v>6</v>
      </c>
      <c r="H31" s="19">
        <v>50</v>
      </c>
      <c r="I31" s="19" t="s">
        <v>354</v>
      </c>
      <c r="J31" s="19">
        <v>35</v>
      </c>
      <c r="K31" s="19" t="s">
        <v>6</v>
      </c>
      <c r="L31" s="47" t="s">
        <v>367</v>
      </c>
      <c r="M31" s="19">
        <v>40</v>
      </c>
      <c r="N31" s="19" t="s">
        <v>354</v>
      </c>
      <c r="O31" s="19"/>
      <c r="P31" s="7">
        <f t="shared" si="0"/>
        <v>40</v>
      </c>
      <c r="Q31" s="7">
        <f t="shared" si="1"/>
        <v>32</v>
      </c>
      <c r="R31" s="20">
        <v>12.195121951219512</v>
      </c>
      <c r="S31" s="7">
        <f t="shared" si="2"/>
        <v>2.4390243902439028</v>
      </c>
      <c r="T31" s="3">
        <v>1</v>
      </c>
      <c r="U31" s="3">
        <f t="shared" si="3"/>
        <v>8.3333333333333321</v>
      </c>
      <c r="V31" s="3"/>
      <c r="W31" s="7">
        <f t="shared" si="4"/>
        <v>34.439024390243901</v>
      </c>
      <c r="X31" s="3"/>
    </row>
    <row r="32" spans="1:24">
      <c r="A32" s="3">
        <v>33</v>
      </c>
      <c r="B32" s="2" t="s">
        <v>319</v>
      </c>
      <c r="C32" s="3">
        <v>36</v>
      </c>
      <c r="D32" s="3">
        <v>20</v>
      </c>
      <c r="E32" s="3" t="s">
        <v>6</v>
      </c>
      <c r="F32" s="19">
        <v>35</v>
      </c>
      <c r="G32" s="19" t="s">
        <v>6</v>
      </c>
      <c r="H32" s="19">
        <v>50</v>
      </c>
      <c r="I32" s="19" t="s">
        <v>354</v>
      </c>
      <c r="J32" s="19">
        <v>50</v>
      </c>
      <c r="K32" s="19" t="s">
        <v>421</v>
      </c>
      <c r="L32" s="44" t="s">
        <v>6</v>
      </c>
      <c r="M32" s="72"/>
      <c r="N32" s="19" t="s">
        <v>354</v>
      </c>
      <c r="O32" s="19"/>
      <c r="P32" s="7">
        <f t="shared" si="0"/>
        <v>38.75</v>
      </c>
      <c r="Q32" s="7">
        <f t="shared" si="1"/>
        <v>31</v>
      </c>
      <c r="R32" s="20">
        <v>24.390243902439025</v>
      </c>
      <c r="S32" s="7">
        <f t="shared" si="2"/>
        <v>4.8780487804878057</v>
      </c>
      <c r="T32" s="3"/>
      <c r="U32" s="3">
        <f t="shared" si="3"/>
        <v>0</v>
      </c>
      <c r="V32" s="3"/>
      <c r="W32" s="7">
        <f t="shared" si="4"/>
        <v>35.878048780487802</v>
      </c>
      <c r="X32" s="3"/>
    </row>
    <row r="33" spans="1:24">
      <c r="A33" s="3">
        <v>34</v>
      </c>
      <c r="B33" s="2" t="s">
        <v>320</v>
      </c>
      <c r="C33" s="3">
        <v>15</v>
      </c>
      <c r="D33" s="72"/>
      <c r="E33" s="3" t="s">
        <v>6</v>
      </c>
      <c r="F33" s="3">
        <v>20</v>
      </c>
      <c r="G33" s="3" t="s">
        <v>6</v>
      </c>
      <c r="H33" s="3">
        <v>50</v>
      </c>
      <c r="I33" s="3" t="s">
        <v>354</v>
      </c>
      <c r="J33" s="3">
        <v>42</v>
      </c>
      <c r="K33" s="3" t="s">
        <v>421</v>
      </c>
      <c r="L33" s="44" t="s">
        <v>6</v>
      </c>
      <c r="M33" s="3">
        <v>42</v>
      </c>
      <c r="N33" s="3" t="s">
        <v>354</v>
      </c>
      <c r="O33" s="3"/>
      <c r="P33" s="7">
        <f t="shared" si="0"/>
        <v>38.5</v>
      </c>
      <c r="Q33" s="7">
        <f t="shared" si="1"/>
        <v>30.8</v>
      </c>
      <c r="R33" s="20">
        <v>25.609756097560975</v>
      </c>
      <c r="S33" s="7">
        <f t="shared" si="2"/>
        <v>5.1219512195121952</v>
      </c>
      <c r="T33" s="3"/>
      <c r="U33" s="3">
        <f t="shared" si="3"/>
        <v>0</v>
      </c>
      <c r="V33" s="3"/>
      <c r="W33" s="7">
        <f t="shared" si="4"/>
        <v>35.921951219512195</v>
      </c>
      <c r="X33" s="3"/>
    </row>
    <row r="34" spans="1:24" ht="15">
      <c r="A34" s="3">
        <v>35</v>
      </c>
      <c r="B34" s="2" t="s">
        <v>321</v>
      </c>
      <c r="C34" s="3">
        <v>14</v>
      </c>
      <c r="D34" s="72"/>
      <c r="E34" s="5" t="s">
        <v>371</v>
      </c>
      <c r="F34" s="3">
        <v>10</v>
      </c>
      <c r="G34" s="3" t="s">
        <v>371</v>
      </c>
      <c r="H34" s="3">
        <v>10</v>
      </c>
      <c r="I34" s="3" t="s">
        <v>11</v>
      </c>
      <c r="J34" s="3"/>
      <c r="K34" s="3" t="s">
        <v>371</v>
      </c>
      <c r="L34" s="47" t="s">
        <v>440</v>
      </c>
      <c r="M34" s="3">
        <v>10</v>
      </c>
      <c r="N34" s="3" t="s">
        <v>11</v>
      </c>
      <c r="O34" s="3"/>
      <c r="P34" s="7">
        <f t="shared" si="0"/>
        <v>10</v>
      </c>
      <c r="Q34" s="7">
        <f t="shared" si="1"/>
        <v>8</v>
      </c>
      <c r="R34" s="7">
        <v>12.195121951219512</v>
      </c>
      <c r="S34" s="7">
        <f t="shared" si="2"/>
        <v>2.4390243902439028</v>
      </c>
      <c r="T34" s="3">
        <v>12</v>
      </c>
      <c r="U34" s="3">
        <f t="shared" si="3"/>
        <v>100</v>
      </c>
      <c r="V34" s="3"/>
      <c r="W34" s="48">
        <f t="shared" si="4"/>
        <v>10.439024390243903</v>
      </c>
      <c r="X34" s="3"/>
    </row>
    <row r="35" spans="1:24">
      <c r="A35" s="3">
        <v>36</v>
      </c>
      <c r="B35" s="2" t="s">
        <v>392</v>
      </c>
      <c r="C35" s="3">
        <v>21</v>
      </c>
      <c r="D35" s="3" t="s">
        <v>393</v>
      </c>
      <c r="E35" s="3" t="s">
        <v>393</v>
      </c>
      <c r="F35" s="38"/>
      <c r="G35" s="3" t="s">
        <v>6</v>
      </c>
      <c r="H35" s="3">
        <v>10</v>
      </c>
      <c r="I35" s="3" t="s">
        <v>354</v>
      </c>
      <c r="J35" s="3">
        <v>40</v>
      </c>
      <c r="K35" s="3" t="s">
        <v>6</v>
      </c>
      <c r="L35" s="44" t="s">
        <v>6</v>
      </c>
      <c r="M35" s="3">
        <v>20</v>
      </c>
      <c r="N35" s="3" t="s">
        <v>354</v>
      </c>
      <c r="O35" s="3"/>
      <c r="P35" s="7">
        <f t="shared" si="0"/>
        <v>23.333333333333332</v>
      </c>
      <c r="Q35" s="7">
        <f t="shared" si="1"/>
        <v>18.666666666666668</v>
      </c>
      <c r="R35" s="3">
        <v>21.951219512195124</v>
      </c>
      <c r="S35" s="7">
        <f t="shared" si="2"/>
        <v>4.3902439024390247</v>
      </c>
      <c r="T35" s="3"/>
      <c r="U35" s="3">
        <f>(T35/8)*100</f>
        <v>0</v>
      </c>
      <c r="V35" s="3"/>
      <c r="W35" s="48">
        <f t="shared" si="4"/>
        <v>23.056910569105693</v>
      </c>
      <c r="X35" s="3"/>
    </row>
    <row r="36" spans="1:24">
      <c r="A36" s="3">
        <v>37</v>
      </c>
      <c r="B36" s="2" t="s">
        <v>394</v>
      </c>
      <c r="C36" s="3">
        <v>21</v>
      </c>
      <c r="D36" s="3" t="s">
        <v>393</v>
      </c>
      <c r="E36" s="3" t="s">
        <v>393</v>
      </c>
      <c r="F36" s="39"/>
      <c r="G36" s="3" t="s">
        <v>354</v>
      </c>
      <c r="H36" s="72"/>
      <c r="I36" s="3" t="s">
        <v>11</v>
      </c>
      <c r="J36" s="3"/>
      <c r="K36" s="3" t="s">
        <v>6</v>
      </c>
      <c r="L36" s="44" t="s">
        <v>6</v>
      </c>
      <c r="M36" s="3">
        <v>10</v>
      </c>
      <c r="N36" s="3" t="s">
        <v>11</v>
      </c>
      <c r="O36" s="3"/>
      <c r="P36" s="7">
        <f t="shared" si="0"/>
        <v>10</v>
      </c>
      <c r="Q36" s="7">
        <f t="shared" si="1"/>
        <v>8</v>
      </c>
      <c r="R36" s="3">
        <v>20.73170731707317</v>
      </c>
      <c r="S36" s="7">
        <f t="shared" si="2"/>
        <v>4.1463414634146343</v>
      </c>
      <c r="T36" s="64">
        <v>4</v>
      </c>
      <c r="U36" s="3">
        <f>(T36/8)*100</f>
        <v>50</v>
      </c>
      <c r="V36" s="3"/>
      <c r="W36" s="48">
        <f t="shared" si="4"/>
        <v>12.146341463414634</v>
      </c>
      <c r="X36" s="3"/>
    </row>
    <row r="37" spans="1:24" ht="15">
      <c r="A37" s="3">
        <v>38</v>
      </c>
      <c r="B37" s="2" t="s">
        <v>420</v>
      </c>
      <c r="C37" s="3">
        <v>20</v>
      </c>
      <c r="D37" s="3"/>
      <c r="E37" s="3" t="s">
        <v>11</v>
      </c>
      <c r="F37" s="3">
        <v>10</v>
      </c>
      <c r="G37" s="3" t="s">
        <v>11</v>
      </c>
      <c r="H37" s="72"/>
      <c r="I37" s="3" t="s">
        <v>11</v>
      </c>
      <c r="J37" s="3">
        <v>40</v>
      </c>
      <c r="K37" s="3" t="s">
        <v>11</v>
      </c>
      <c r="L37" s="47" t="s">
        <v>371</v>
      </c>
      <c r="M37" s="3">
        <v>32</v>
      </c>
      <c r="N37" s="3" t="s">
        <v>354</v>
      </c>
      <c r="O37" s="3"/>
      <c r="P37" s="7">
        <f t="shared" si="0"/>
        <v>27.333333333333332</v>
      </c>
      <c r="Q37" s="7">
        <f t="shared" si="1"/>
        <v>21.866666666666667</v>
      </c>
      <c r="R37" s="3">
        <v>12.195121951219512</v>
      </c>
      <c r="S37" s="7">
        <f t="shared" si="2"/>
        <v>2.4390243902439028</v>
      </c>
      <c r="T37" s="64">
        <v>10</v>
      </c>
      <c r="U37" s="3">
        <f t="shared" si="3"/>
        <v>83.333333333333343</v>
      </c>
      <c r="V37" s="3"/>
      <c r="W37" s="48">
        <f t="shared" si="4"/>
        <v>24.305691056910568</v>
      </c>
      <c r="X37" s="3"/>
    </row>
    <row r="38" spans="1:24">
      <c r="A38" s="3">
        <v>39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64"/>
      <c r="U38" s="3"/>
      <c r="V38" s="3"/>
      <c r="W38" s="3"/>
      <c r="X38" s="3"/>
    </row>
    <row r="40" spans="1:24">
      <c r="A40" s="57">
        <v>1</v>
      </c>
      <c r="B40" s="59" t="s">
        <v>363</v>
      </c>
      <c r="T40" s="57"/>
    </row>
    <row r="41" spans="1:24">
      <c r="A41" s="57">
        <v>2</v>
      </c>
      <c r="B41" s="59" t="s">
        <v>468</v>
      </c>
      <c r="T41" s="57"/>
      <c r="W41" s="77">
        <f>AVERAGE(W3:W40)</f>
        <v>29.452868757259004</v>
      </c>
    </row>
    <row r="42" spans="1:24">
      <c r="A42" s="57">
        <v>3</v>
      </c>
      <c r="B42" s="59" t="s">
        <v>424</v>
      </c>
      <c r="T42" s="57"/>
    </row>
    <row r="43" spans="1:24">
      <c r="A43" s="57">
        <v>4</v>
      </c>
      <c r="B43" s="59" t="s">
        <v>466</v>
      </c>
      <c r="T43" s="57"/>
    </row>
    <row r="44" spans="1:24">
      <c r="A44" s="57">
        <v>5</v>
      </c>
      <c r="B44" s="59" t="s">
        <v>467</v>
      </c>
      <c r="T44" s="57"/>
    </row>
  </sheetData>
  <sortState ref="A3:I36">
    <sortCondition ref="A3"/>
  </sortState>
  <pageMargins left="0.85" right="0.56000000000000005" top="0.74803149606299213" bottom="0.74803149606299213" header="0.31496062992125984" footer="0.31496062992125984"/>
  <pageSetup paperSize="5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0" zoomScaleNormal="80" workbookViewId="0"/>
  </sheetViews>
  <sheetFormatPr baseColWidth="10" defaultRowHeight="15"/>
  <cols>
    <col min="1" max="1" width="6.28515625" style="57" customWidth="1"/>
    <col min="2" max="2" width="33.5703125" style="59" customWidth="1"/>
    <col min="3" max="3" width="6.7109375" style="57" customWidth="1"/>
    <col min="4" max="4" width="5.140625" style="57" customWidth="1"/>
    <col min="5" max="5" width="10.5703125" style="58" customWidth="1"/>
    <col min="6" max="6" width="6.7109375" style="58" customWidth="1"/>
    <col min="7" max="7" width="10" style="57" customWidth="1"/>
    <col min="8" max="8" width="4.140625" style="57" customWidth="1"/>
    <col min="9" max="9" width="10.7109375" style="58" customWidth="1"/>
    <col min="10" max="10" width="4.42578125" style="57" customWidth="1"/>
    <col min="11" max="11" width="11.28515625" style="57" customWidth="1"/>
    <col min="12" max="12" width="4.85546875" style="57" customWidth="1"/>
    <col min="13" max="13" width="10.42578125" style="57" customWidth="1"/>
    <col min="14" max="14" width="5.42578125" style="57" customWidth="1"/>
    <col min="15" max="15" width="10.140625" style="57" customWidth="1"/>
    <col min="16" max="16" width="6.85546875" style="65" customWidth="1"/>
    <col min="17" max="17" width="4.85546875" style="65" customWidth="1"/>
    <col min="18" max="18" width="9.5703125" style="58" customWidth="1"/>
    <col min="19" max="19" width="6.7109375" style="58" customWidth="1"/>
    <col min="20" max="20" width="5.85546875" style="66" customWidth="1"/>
    <col min="21" max="21" width="8.28515625" style="57" customWidth="1"/>
    <col min="22" max="22" width="7.42578125" style="57" customWidth="1"/>
    <col min="23" max="23" width="5.5703125" style="57" customWidth="1"/>
    <col min="24" max="24" width="7.140625" style="57" customWidth="1"/>
    <col min="25" max="25" width="6.85546875" style="57" customWidth="1"/>
    <col min="26" max="26" width="28.7109375" style="57" customWidth="1"/>
    <col min="27" max="16384" width="11.42578125" style="57"/>
  </cols>
  <sheetData>
    <row r="1" spans="1:26">
      <c r="A1" s="3" t="s">
        <v>485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7"/>
      <c r="Q1" s="47"/>
      <c r="R1" s="3"/>
      <c r="S1" s="3"/>
      <c r="T1" s="31"/>
      <c r="U1" s="3"/>
      <c r="V1" s="3"/>
      <c r="W1" s="3"/>
      <c r="X1" s="3"/>
      <c r="Y1" s="3"/>
      <c r="Z1" s="3"/>
    </row>
    <row r="2" spans="1:26" ht="12">
      <c r="A2" s="3" t="s">
        <v>1</v>
      </c>
      <c r="B2" s="2" t="s">
        <v>2</v>
      </c>
      <c r="C2" s="3" t="s">
        <v>3</v>
      </c>
      <c r="D2" s="3">
        <v>1</v>
      </c>
      <c r="E2" s="68">
        <v>40637</v>
      </c>
      <c r="F2" s="19">
        <v>2</v>
      </c>
      <c r="G2" s="24">
        <v>40644</v>
      </c>
      <c r="H2" s="19">
        <v>3</v>
      </c>
      <c r="I2" s="24">
        <v>40658</v>
      </c>
      <c r="J2" s="19">
        <v>4</v>
      </c>
      <c r="K2" s="24">
        <v>40665</v>
      </c>
      <c r="L2" s="25">
        <v>5</v>
      </c>
      <c r="M2" s="24">
        <v>40686</v>
      </c>
      <c r="N2" s="19">
        <v>7</v>
      </c>
      <c r="O2" s="24">
        <v>40693</v>
      </c>
      <c r="P2" s="19">
        <v>8</v>
      </c>
      <c r="Q2" s="19"/>
      <c r="R2" s="3" t="s">
        <v>4</v>
      </c>
      <c r="S2" s="45">
        <v>0.8</v>
      </c>
      <c r="T2" s="3" t="s">
        <v>433</v>
      </c>
      <c r="U2" s="45">
        <v>0.2</v>
      </c>
      <c r="V2" s="3" t="s">
        <v>479</v>
      </c>
      <c r="W2" s="3" t="s">
        <v>482</v>
      </c>
      <c r="X2" s="3" t="s">
        <v>480</v>
      </c>
      <c r="Y2" s="3" t="s">
        <v>483</v>
      </c>
      <c r="Z2" s="3" t="s">
        <v>481</v>
      </c>
    </row>
    <row r="3" spans="1:26">
      <c r="A3" s="3">
        <v>1</v>
      </c>
      <c r="B3" s="2" t="s">
        <v>322</v>
      </c>
      <c r="C3" s="3">
        <v>14</v>
      </c>
      <c r="D3" s="15">
        <v>19</v>
      </c>
      <c r="E3" s="3" t="s">
        <v>354</v>
      </c>
      <c r="F3" s="19">
        <v>45</v>
      </c>
      <c r="G3" s="19" t="s">
        <v>354</v>
      </c>
      <c r="H3" s="72"/>
      <c r="I3" s="19" t="s">
        <v>354</v>
      </c>
      <c r="J3" s="19">
        <v>50</v>
      </c>
      <c r="K3" s="19" t="s">
        <v>354</v>
      </c>
      <c r="L3" s="19">
        <v>50</v>
      </c>
      <c r="M3" s="19" t="s">
        <v>354</v>
      </c>
      <c r="N3" s="19">
        <v>42</v>
      </c>
      <c r="O3" s="19" t="s">
        <v>6</v>
      </c>
      <c r="P3" s="47">
        <v>50</v>
      </c>
      <c r="Q3" s="47"/>
      <c r="R3" s="7">
        <f>AVERAGE(D3,F3,H3,J3,L3,N3,P3)</f>
        <v>42.666666666666664</v>
      </c>
      <c r="S3" s="7">
        <f>R3*80%</f>
        <v>34.133333333333333</v>
      </c>
      <c r="T3" s="30">
        <v>35.365853658536587</v>
      </c>
      <c r="U3" s="7">
        <f>T3*20%</f>
        <v>7.073170731707318</v>
      </c>
      <c r="V3" s="3"/>
      <c r="W3" s="3">
        <f>(V3/12)*100</f>
        <v>0</v>
      </c>
      <c r="X3" s="3"/>
      <c r="Y3" s="7">
        <f>S3+U3-X3</f>
        <v>41.206504065040647</v>
      </c>
      <c r="Z3" s="3"/>
    </row>
    <row r="4" spans="1:26">
      <c r="A4" s="3">
        <v>2</v>
      </c>
      <c r="B4" s="2" t="s">
        <v>323</v>
      </c>
      <c r="C4" s="3">
        <v>22</v>
      </c>
      <c r="D4" s="72"/>
      <c r="E4" s="3" t="s">
        <v>354</v>
      </c>
      <c r="F4" s="19">
        <v>30</v>
      </c>
      <c r="G4" s="24" t="s">
        <v>354</v>
      </c>
      <c r="H4" s="19">
        <v>40</v>
      </c>
      <c r="I4" s="19" t="s">
        <v>354</v>
      </c>
      <c r="J4" s="19">
        <v>50</v>
      </c>
      <c r="K4" s="19" t="s">
        <v>354</v>
      </c>
      <c r="L4" s="19">
        <v>50</v>
      </c>
      <c r="M4" s="19" t="s">
        <v>354</v>
      </c>
      <c r="N4" s="19">
        <v>50</v>
      </c>
      <c r="O4" s="19" t="s">
        <v>6</v>
      </c>
      <c r="P4" s="47">
        <v>40</v>
      </c>
      <c r="Q4" s="47"/>
      <c r="R4" s="7">
        <f t="shared" ref="R4:R36" si="0">AVERAGE(D4,F4,H4,J4,L4,N4,P4)</f>
        <v>43.333333333333336</v>
      </c>
      <c r="S4" s="7">
        <f t="shared" ref="S4:S36" si="1">R4*80%</f>
        <v>34.666666666666671</v>
      </c>
      <c r="T4" s="30">
        <v>26.829268292682926</v>
      </c>
      <c r="U4" s="7">
        <f t="shared" ref="U4:U36" si="2">T4*20%</f>
        <v>5.3658536585365857</v>
      </c>
      <c r="V4" s="3"/>
      <c r="W4" s="3">
        <f t="shared" ref="W4:W36" si="3">(V4/12)*100</f>
        <v>0</v>
      </c>
      <c r="X4" s="3"/>
      <c r="Y4" s="7">
        <f t="shared" ref="Y4:Y36" si="4">S4+U4-X4</f>
        <v>40.032520325203258</v>
      </c>
      <c r="Z4" s="3"/>
    </row>
    <row r="5" spans="1:26">
      <c r="A5" s="3">
        <v>3</v>
      </c>
      <c r="B5" s="2" t="s">
        <v>324</v>
      </c>
      <c r="C5" s="3">
        <v>22</v>
      </c>
      <c r="D5" s="72"/>
      <c r="E5" s="3" t="s">
        <v>354</v>
      </c>
      <c r="F5" s="19">
        <v>10</v>
      </c>
      <c r="G5" s="19" t="s">
        <v>11</v>
      </c>
      <c r="H5" s="19">
        <v>50</v>
      </c>
      <c r="I5" s="19" t="s">
        <v>354</v>
      </c>
      <c r="J5" s="19">
        <v>50</v>
      </c>
      <c r="K5" s="19" t="s">
        <v>354</v>
      </c>
      <c r="L5" s="19">
        <v>50</v>
      </c>
      <c r="M5" s="19" t="s">
        <v>354</v>
      </c>
      <c r="N5" s="19">
        <v>35</v>
      </c>
      <c r="O5" s="19" t="s">
        <v>6</v>
      </c>
      <c r="P5" s="47">
        <v>40</v>
      </c>
      <c r="Q5" s="47"/>
      <c r="R5" s="7">
        <f t="shared" si="0"/>
        <v>39.166666666666664</v>
      </c>
      <c r="S5" s="7">
        <f t="shared" si="1"/>
        <v>31.333333333333332</v>
      </c>
      <c r="T5" s="30">
        <v>26.829268292682926</v>
      </c>
      <c r="U5" s="7">
        <f t="shared" si="2"/>
        <v>5.3658536585365857</v>
      </c>
      <c r="V5" s="3">
        <v>2</v>
      </c>
      <c r="W5" s="3">
        <f t="shared" si="3"/>
        <v>16.666666666666664</v>
      </c>
      <c r="X5" s="3"/>
      <c r="Y5" s="7">
        <f t="shared" si="4"/>
        <v>36.699186991869915</v>
      </c>
      <c r="Z5" s="3"/>
    </row>
    <row r="6" spans="1:26">
      <c r="A6" s="3">
        <v>4</v>
      </c>
      <c r="B6" s="2" t="s">
        <v>325</v>
      </c>
      <c r="C6" s="3">
        <v>16</v>
      </c>
      <c r="D6" s="72"/>
      <c r="E6" s="3" t="s">
        <v>354</v>
      </c>
      <c r="F6" s="19">
        <v>45</v>
      </c>
      <c r="G6" s="19" t="s">
        <v>354</v>
      </c>
      <c r="H6" s="19">
        <v>20</v>
      </c>
      <c r="I6" s="19" t="s">
        <v>354</v>
      </c>
      <c r="J6" s="19">
        <v>40</v>
      </c>
      <c r="K6" s="19" t="s">
        <v>354</v>
      </c>
      <c r="L6" s="19">
        <v>50</v>
      </c>
      <c r="M6" s="19" t="s">
        <v>354</v>
      </c>
      <c r="N6" s="19">
        <v>10</v>
      </c>
      <c r="O6" s="19" t="s">
        <v>6</v>
      </c>
      <c r="P6" s="47">
        <v>40</v>
      </c>
      <c r="Q6" s="47"/>
      <c r="R6" s="7">
        <f t="shared" si="0"/>
        <v>34.166666666666664</v>
      </c>
      <c r="S6" s="7">
        <f t="shared" si="1"/>
        <v>27.333333333333332</v>
      </c>
      <c r="T6" s="30">
        <v>34.146341463414636</v>
      </c>
      <c r="U6" s="7">
        <f t="shared" si="2"/>
        <v>6.8292682926829276</v>
      </c>
      <c r="V6" s="3"/>
      <c r="W6" s="3">
        <f t="shared" si="3"/>
        <v>0</v>
      </c>
      <c r="X6" s="3"/>
      <c r="Y6" s="7">
        <f t="shared" si="4"/>
        <v>34.162601626016261</v>
      </c>
      <c r="Z6" s="3"/>
    </row>
    <row r="7" spans="1:26">
      <c r="A7" s="3">
        <v>5</v>
      </c>
      <c r="B7" s="2" t="s">
        <v>326</v>
      </c>
      <c r="C7" s="3">
        <v>11</v>
      </c>
      <c r="D7" s="72"/>
      <c r="E7" s="3" t="s">
        <v>354</v>
      </c>
      <c r="F7" s="19">
        <v>35</v>
      </c>
      <c r="G7" s="19" t="s">
        <v>354</v>
      </c>
      <c r="H7" s="19">
        <v>30</v>
      </c>
      <c r="I7" s="19" t="s">
        <v>354</v>
      </c>
      <c r="J7" s="19">
        <v>38</v>
      </c>
      <c r="K7" s="19" t="s">
        <v>354</v>
      </c>
      <c r="L7" s="19">
        <v>50</v>
      </c>
      <c r="M7" s="19" t="s">
        <v>354</v>
      </c>
      <c r="N7" s="19">
        <v>35</v>
      </c>
      <c r="O7" s="19" t="s">
        <v>6</v>
      </c>
      <c r="P7" s="47">
        <v>45</v>
      </c>
      <c r="Q7" s="47"/>
      <c r="R7" s="7">
        <f t="shared" si="0"/>
        <v>38.833333333333336</v>
      </c>
      <c r="S7" s="7">
        <f t="shared" si="1"/>
        <v>31.06666666666667</v>
      </c>
      <c r="T7" s="30">
        <v>18.292682926829269</v>
      </c>
      <c r="U7" s="7">
        <f t="shared" si="2"/>
        <v>3.6585365853658538</v>
      </c>
      <c r="V7" s="3"/>
      <c r="W7" s="3">
        <f t="shared" si="3"/>
        <v>0</v>
      </c>
      <c r="X7" s="3"/>
      <c r="Y7" s="7">
        <f t="shared" si="4"/>
        <v>34.725203252032522</v>
      </c>
      <c r="Z7" s="3"/>
    </row>
    <row r="8" spans="1:26">
      <c r="A8" s="3">
        <v>6</v>
      </c>
      <c r="B8" s="2" t="s">
        <v>327</v>
      </c>
      <c r="C8" s="3">
        <v>16</v>
      </c>
      <c r="D8" s="3">
        <v>22</v>
      </c>
      <c r="E8" s="3" t="s">
        <v>354</v>
      </c>
      <c r="F8" s="19">
        <v>45</v>
      </c>
      <c r="G8" s="19" t="s">
        <v>354</v>
      </c>
      <c r="H8" s="19">
        <v>20</v>
      </c>
      <c r="I8" s="19" t="s">
        <v>354</v>
      </c>
      <c r="J8" s="72"/>
      <c r="K8" s="19" t="s">
        <v>354</v>
      </c>
      <c r="L8" s="19">
        <v>50</v>
      </c>
      <c r="M8" s="19" t="s">
        <v>354</v>
      </c>
      <c r="N8" s="19">
        <v>10</v>
      </c>
      <c r="O8" s="19" t="s">
        <v>6</v>
      </c>
      <c r="P8" s="47">
        <v>50</v>
      </c>
      <c r="Q8" s="47"/>
      <c r="R8" s="7">
        <f t="shared" si="0"/>
        <v>32.833333333333336</v>
      </c>
      <c r="S8" s="7">
        <f t="shared" si="1"/>
        <v>26.266666666666669</v>
      </c>
      <c r="T8" s="30">
        <v>34.146341463414636</v>
      </c>
      <c r="U8" s="7">
        <f t="shared" si="2"/>
        <v>6.8292682926829276</v>
      </c>
      <c r="V8" s="3"/>
      <c r="W8" s="3">
        <f t="shared" si="3"/>
        <v>0</v>
      </c>
      <c r="X8" s="3"/>
      <c r="Y8" s="7">
        <f t="shared" si="4"/>
        <v>33.095934959349599</v>
      </c>
      <c r="Z8" s="3"/>
    </row>
    <row r="9" spans="1:26">
      <c r="A9" s="3">
        <v>7</v>
      </c>
      <c r="B9" s="2" t="s">
        <v>328</v>
      </c>
      <c r="C9" s="3">
        <v>15</v>
      </c>
      <c r="D9" s="72"/>
      <c r="E9" s="3" t="s">
        <v>354</v>
      </c>
      <c r="F9" s="19">
        <v>45</v>
      </c>
      <c r="G9" s="19" t="s">
        <v>354</v>
      </c>
      <c r="H9" s="19">
        <v>30</v>
      </c>
      <c r="I9" s="19" t="s">
        <v>354</v>
      </c>
      <c r="J9" s="19">
        <v>50</v>
      </c>
      <c r="K9" s="19" t="s">
        <v>354</v>
      </c>
      <c r="L9" s="19">
        <v>50</v>
      </c>
      <c r="M9" s="19" t="s">
        <v>354</v>
      </c>
      <c r="N9" s="19">
        <v>50</v>
      </c>
      <c r="O9" s="19" t="s">
        <v>6</v>
      </c>
      <c r="P9" s="47">
        <v>50</v>
      </c>
      <c r="Q9" s="47"/>
      <c r="R9" s="7">
        <f t="shared" si="0"/>
        <v>45.833333333333336</v>
      </c>
      <c r="S9" s="7">
        <f t="shared" si="1"/>
        <v>36.666666666666671</v>
      </c>
      <c r="T9" s="30">
        <v>23.170731707317074</v>
      </c>
      <c r="U9" s="7">
        <f t="shared" si="2"/>
        <v>4.6341463414634152</v>
      </c>
      <c r="V9" s="3"/>
      <c r="W9" s="3">
        <f t="shared" si="3"/>
        <v>0</v>
      </c>
      <c r="X9" s="3"/>
      <c r="Y9" s="7">
        <f t="shared" si="4"/>
        <v>41.300813008130085</v>
      </c>
      <c r="Z9" s="3"/>
    </row>
    <row r="10" spans="1:26">
      <c r="A10" s="3">
        <v>8</v>
      </c>
      <c r="B10" s="2" t="s">
        <v>329</v>
      </c>
      <c r="C10" s="3">
        <v>4</v>
      </c>
      <c r="D10" s="72"/>
      <c r="E10" s="3" t="s">
        <v>354</v>
      </c>
      <c r="F10" s="19">
        <v>30</v>
      </c>
      <c r="G10" s="19" t="s">
        <v>354</v>
      </c>
      <c r="H10" s="19">
        <v>45</v>
      </c>
      <c r="I10" s="19" t="s">
        <v>354</v>
      </c>
      <c r="J10" s="19">
        <v>38</v>
      </c>
      <c r="K10" s="19" t="s">
        <v>354</v>
      </c>
      <c r="L10" s="19">
        <v>50</v>
      </c>
      <c r="M10" s="19" t="s">
        <v>354</v>
      </c>
      <c r="N10" s="19">
        <v>50</v>
      </c>
      <c r="O10" s="19" t="s">
        <v>6</v>
      </c>
      <c r="P10" s="47">
        <v>50</v>
      </c>
      <c r="Q10" s="47"/>
      <c r="R10" s="7">
        <f t="shared" si="0"/>
        <v>43.833333333333336</v>
      </c>
      <c r="S10" s="7">
        <f t="shared" si="1"/>
        <v>35.06666666666667</v>
      </c>
      <c r="T10" s="30">
        <v>17.073170731707318</v>
      </c>
      <c r="U10" s="7">
        <f t="shared" si="2"/>
        <v>3.4146341463414638</v>
      </c>
      <c r="V10" s="3"/>
      <c r="W10" s="3">
        <f t="shared" si="3"/>
        <v>0</v>
      </c>
      <c r="X10" s="3"/>
      <c r="Y10" s="7">
        <f t="shared" si="4"/>
        <v>38.481300813008133</v>
      </c>
      <c r="Z10" s="3"/>
    </row>
    <row r="11" spans="1:26">
      <c r="A11" s="3">
        <v>9</v>
      </c>
      <c r="B11" s="2" t="s">
        <v>330</v>
      </c>
      <c r="C11" s="3">
        <v>6</v>
      </c>
      <c r="D11" s="72"/>
      <c r="E11" s="3" t="s">
        <v>354</v>
      </c>
      <c r="F11" s="19">
        <v>30</v>
      </c>
      <c r="G11" s="19" t="s">
        <v>383</v>
      </c>
      <c r="H11" s="19">
        <v>35</v>
      </c>
      <c r="I11" s="19" t="s">
        <v>354</v>
      </c>
      <c r="J11" s="19">
        <v>50</v>
      </c>
      <c r="K11" s="19" t="s">
        <v>354</v>
      </c>
      <c r="L11" s="19">
        <v>35</v>
      </c>
      <c r="M11" s="19" t="s">
        <v>383</v>
      </c>
      <c r="N11" s="19">
        <v>10</v>
      </c>
      <c r="O11" s="19" t="s">
        <v>6</v>
      </c>
      <c r="P11" s="47">
        <v>50</v>
      </c>
      <c r="Q11" s="47"/>
      <c r="R11" s="7">
        <f t="shared" si="0"/>
        <v>35</v>
      </c>
      <c r="S11" s="7">
        <f t="shared" si="1"/>
        <v>28</v>
      </c>
      <c r="T11" s="30">
        <v>31.707317073170731</v>
      </c>
      <c r="U11" s="7">
        <f t="shared" si="2"/>
        <v>6.3414634146341466</v>
      </c>
      <c r="V11" s="3"/>
      <c r="W11" s="3">
        <f t="shared" si="3"/>
        <v>0</v>
      </c>
      <c r="X11" s="3">
        <v>2</v>
      </c>
      <c r="Y11" s="7">
        <f t="shared" si="4"/>
        <v>32.341463414634148</v>
      </c>
      <c r="Z11" s="3"/>
    </row>
    <row r="12" spans="1:26">
      <c r="A12" s="3">
        <v>10</v>
      </c>
      <c r="B12" s="2" t="s">
        <v>331</v>
      </c>
      <c r="C12" s="3">
        <v>17</v>
      </c>
      <c r="D12" s="3">
        <v>20</v>
      </c>
      <c r="E12" s="3" t="s">
        <v>354</v>
      </c>
      <c r="F12" s="19">
        <v>45</v>
      </c>
      <c r="G12" s="19" t="s">
        <v>354</v>
      </c>
      <c r="H12" s="72"/>
      <c r="I12" s="19" t="s">
        <v>354</v>
      </c>
      <c r="J12" s="19">
        <v>40</v>
      </c>
      <c r="K12" s="19" t="s">
        <v>391</v>
      </c>
      <c r="L12" s="19">
        <v>50</v>
      </c>
      <c r="M12" s="19" t="s">
        <v>354</v>
      </c>
      <c r="N12" s="19">
        <v>10</v>
      </c>
      <c r="O12" s="19" t="s">
        <v>6</v>
      </c>
      <c r="P12" s="47">
        <v>45</v>
      </c>
      <c r="Q12" s="47"/>
      <c r="R12" s="7">
        <f t="shared" si="0"/>
        <v>35</v>
      </c>
      <c r="S12" s="7">
        <f t="shared" si="1"/>
        <v>28</v>
      </c>
      <c r="T12" s="30">
        <v>28.048780487804876</v>
      </c>
      <c r="U12" s="7">
        <f t="shared" si="2"/>
        <v>5.6097560975609753</v>
      </c>
      <c r="V12" s="3">
        <v>1</v>
      </c>
      <c r="W12" s="3">
        <f t="shared" si="3"/>
        <v>8.3333333333333321</v>
      </c>
      <c r="X12" s="3"/>
      <c r="Y12" s="7">
        <f t="shared" si="4"/>
        <v>33.609756097560975</v>
      </c>
      <c r="Z12" s="3"/>
    </row>
    <row r="13" spans="1:26">
      <c r="A13" s="3">
        <v>11</v>
      </c>
      <c r="B13" s="2" t="s">
        <v>332</v>
      </c>
      <c r="C13" s="3">
        <v>12</v>
      </c>
      <c r="D13" s="3">
        <v>21</v>
      </c>
      <c r="E13" s="3" t="s">
        <v>354</v>
      </c>
      <c r="F13" s="19">
        <v>45</v>
      </c>
      <c r="G13" s="19" t="s">
        <v>354</v>
      </c>
      <c r="H13" s="72"/>
      <c r="I13" s="19" t="s">
        <v>354</v>
      </c>
      <c r="J13" s="19">
        <v>25</v>
      </c>
      <c r="K13" s="19" t="s">
        <v>354</v>
      </c>
      <c r="L13" s="19">
        <v>50</v>
      </c>
      <c r="M13" s="19" t="s">
        <v>354</v>
      </c>
      <c r="N13" s="19">
        <v>10</v>
      </c>
      <c r="O13" s="19" t="s">
        <v>6</v>
      </c>
      <c r="P13" s="47">
        <v>45</v>
      </c>
      <c r="Q13" s="47"/>
      <c r="R13" s="7">
        <f t="shared" si="0"/>
        <v>32.666666666666664</v>
      </c>
      <c r="S13" s="7">
        <f t="shared" si="1"/>
        <v>26.133333333333333</v>
      </c>
      <c r="T13" s="30">
        <v>23.170731707317074</v>
      </c>
      <c r="U13" s="7">
        <f t="shared" si="2"/>
        <v>4.6341463414634152</v>
      </c>
      <c r="V13" s="3"/>
      <c r="W13" s="3">
        <f t="shared" si="3"/>
        <v>0</v>
      </c>
      <c r="X13" s="3"/>
      <c r="Y13" s="7">
        <f t="shared" si="4"/>
        <v>30.767479674796746</v>
      </c>
      <c r="Z13" s="3"/>
    </row>
    <row r="14" spans="1:26">
      <c r="A14" s="3">
        <v>12</v>
      </c>
      <c r="B14" s="2" t="s">
        <v>333</v>
      </c>
      <c r="C14" s="3">
        <v>10</v>
      </c>
      <c r="D14" s="72"/>
      <c r="E14" s="3" t="s">
        <v>354</v>
      </c>
      <c r="F14" s="19">
        <v>35</v>
      </c>
      <c r="G14" s="19" t="s">
        <v>354</v>
      </c>
      <c r="H14" s="19">
        <v>20</v>
      </c>
      <c r="I14" s="19" t="s">
        <v>354</v>
      </c>
      <c r="J14" s="19">
        <v>50</v>
      </c>
      <c r="K14" s="19" t="s">
        <v>354</v>
      </c>
      <c r="L14" s="19">
        <v>50</v>
      </c>
      <c r="M14" s="19" t="s">
        <v>354</v>
      </c>
      <c r="N14" s="19">
        <v>50</v>
      </c>
      <c r="O14" s="19" t="s">
        <v>6</v>
      </c>
      <c r="P14" s="47">
        <v>45</v>
      </c>
      <c r="Q14" s="47"/>
      <c r="R14" s="7">
        <f t="shared" si="0"/>
        <v>41.666666666666664</v>
      </c>
      <c r="S14" s="7">
        <f t="shared" si="1"/>
        <v>33.333333333333336</v>
      </c>
      <c r="T14" s="30">
        <v>25.609756097560975</v>
      </c>
      <c r="U14" s="7">
        <f t="shared" si="2"/>
        <v>5.1219512195121952</v>
      </c>
      <c r="V14" s="3"/>
      <c r="W14" s="3">
        <f t="shared" si="3"/>
        <v>0</v>
      </c>
      <c r="X14" s="3"/>
      <c r="Y14" s="7">
        <f t="shared" si="4"/>
        <v>38.455284552845534</v>
      </c>
      <c r="Z14" s="3"/>
    </row>
    <row r="15" spans="1:26">
      <c r="A15" s="3">
        <v>13</v>
      </c>
      <c r="B15" s="2" t="s">
        <v>334</v>
      </c>
      <c r="C15" s="3">
        <v>14</v>
      </c>
      <c r="D15" s="72"/>
      <c r="E15" s="3" t="s">
        <v>354</v>
      </c>
      <c r="F15" s="19">
        <v>45</v>
      </c>
      <c r="G15" s="19" t="s">
        <v>354</v>
      </c>
      <c r="H15" s="19">
        <v>48</v>
      </c>
      <c r="I15" s="19" t="s">
        <v>354</v>
      </c>
      <c r="J15" s="19">
        <v>40</v>
      </c>
      <c r="K15" s="19" t="s">
        <v>354</v>
      </c>
      <c r="L15" s="19">
        <v>50</v>
      </c>
      <c r="M15" s="19" t="s">
        <v>354</v>
      </c>
      <c r="N15" s="19">
        <v>50</v>
      </c>
      <c r="O15" s="19" t="s">
        <v>6</v>
      </c>
      <c r="P15" s="47">
        <v>50</v>
      </c>
      <c r="Q15" s="47"/>
      <c r="R15" s="7">
        <f t="shared" si="0"/>
        <v>47.166666666666664</v>
      </c>
      <c r="S15" s="7">
        <f t="shared" si="1"/>
        <v>37.733333333333334</v>
      </c>
      <c r="T15" s="30">
        <v>23.170731707317074</v>
      </c>
      <c r="U15" s="7">
        <f t="shared" si="2"/>
        <v>4.6341463414634152</v>
      </c>
      <c r="V15" s="3"/>
      <c r="W15" s="3">
        <f t="shared" si="3"/>
        <v>0</v>
      </c>
      <c r="X15" s="3"/>
      <c r="Y15" s="7">
        <f t="shared" si="4"/>
        <v>42.367479674796748</v>
      </c>
      <c r="Z15" s="3"/>
    </row>
    <row r="16" spans="1:26">
      <c r="A16" s="3">
        <v>14</v>
      </c>
      <c r="B16" s="2" t="s">
        <v>335</v>
      </c>
      <c r="C16" s="3">
        <v>15</v>
      </c>
      <c r="D16" s="72"/>
      <c r="E16" s="3" t="s">
        <v>354</v>
      </c>
      <c r="F16" s="19">
        <v>35</v>
      </c>
      <c r="G16" s="19" t="s">
        <v>354</v>
      </c>
      <c r="H16" s="19">
        <v>25</v>
      </c>
      <c r="I16" s="19" t="s">
        <v>354</v>
      </c>
      <c r="J16" s="19">
        <v>25</v>
      </c>
      <c r="K16" s="19" t="s">
        <v>354</v>
      </c>
      <c r="L16" s="19">
        <v>50</v>
      </c>
      <c r="M16" s="19" t="s">
        <v>354</v>
      </c>
      <c r="N16" s="19">
        <v>40</v>
      </c>
      <c r="O16" s="19" t="s">
        <v>6</v>
      </c>
      <c r="P16" s="47">
        <v>50</v>
      </c>
      <c r="Q16" s="47"/>
      <c r="R16" s="7">
        <f t="shared" si="0"/>
        <v>37.5</v>
      </c>
      <c r="S16" s="7">
        <f t="shared" si="1"/>
        <v>30</v>
      </c>
      <c r="T16" s="30">
        <v>23.170731707317074</v>
      </c>
      <c r="U16" s="7">
        <f t="shared" si="2"/>
        <v>4.6341463414634152</v>
      </c>
      <c r="V16" s="3"/>
      <c r="W16" s="3">
        <f t="shared" si="3"/>
        <v>0</v>
      </c>
      <c r="X16" s="3"/>
      <c r="Y16" s="7">
        <f t="shared" si="4"/>
        <v>34.634146341463413</v>
      </c>
      <c r="Z16" s="3"/>
    </row>
    <row r="17" spans="1:26">
      <c r="A17" s="3">
        <v>15</v>
      </c>
      <c r="B17" s="2" t="s">
        <v>336</v>
      </c>
      <c r="C17" s="3">
        <v>14</v>
      </c>
      <c r="D17" s="3">
        <v>16</v>
      </c>
      <c r="E17" s="3" t="s">
        <v>354</v>
      </c>
      <c r="F17" s="19">
        <v>45</v>
      </c>
      <c r="G17" s="24" t="s">
        <v>354</v>
      </c>
      <c r="H17" s="72"/>
      <c r="I17" s="19" t="s">
        <v>354</v>
      </c>
      <c r="J17" s="19">
        <v>45</v>
      </c>
      <c r="K17" s="19" t="s">
        <v>354</v>
      </c>
      <c r="L17" s="19">
        <v>50</v>
      </c>
      <c r="M17" s="19" t="s">
        <v>354</v>
      </c>
      <c r="N17" s="19">
        <v>10</v>
      </c>
      <c r="O17" s="19" t="s">
        <v>6</v>
      </c>
      <c r="P17" s="47">
        <v>50</v>
      </c>
      <c r="Q17" s="47"/>
      <c r="R17" s="7">
        <f t="shared" si="0"/>
        <v>36</v>
      </c>
      <c r="S17" s="7">
        <f t="shared" si="1"/>
        <v>28.8</v>
      </c>
      <c r="T17" s="30">
        <v>35.365853658536587</v>
      </c>
      <c r="U17" s="7">
        <f t="shared" si="2"/>
        <v>7.073170731707318</v>
      </c>
      <c r="V17" s="3"/>
      <c r="W17" s="3">
        <f t="shared" si="3"/>
        <v>0</v>
      </c>
      <c r="X17" s="3"/>
      <c r="Y17" s="7">
        <f t="shared" si="4"/>
        <v>35.873170731707319</v>
      </c>
      <c r="Z17" s="3"/>
    </row>
    <row r="18" spans="1:26">
      <c r="A18" s="3">
        <v>17</v>
      </c>
      <c r="B18" s="2" t="s">
        <v>337</v>
      </c>
      <c r="C18" s="3">
        <v>1</v>
      </c>
      <c r="D18" s="72"/>
      <c r="E18" s="3" t="s">
        <v>354</v>
      </c>
      <c r="F18" s="19">
        <v>30</v>
      </c>
      <c r="G18" s="19" t="s">
        <v>354</v>
      </c>
      <c r="H18" s="19">
        <v>48</v>
      </c>
      <c r="I18" s="19" t="s">
        <v>354</v>
      </c>
      <c r="J18" s="19">
        <v>50</v>
      </c>
      <c r="K18" s="19" t="s">
        <v>11</v>
      </c>
      <c r="L18" s="19">
        <v>50</v>
      </c>
      <c r="M18" s="19" t="s">
        <v>354</v>
      </c>
      <c r="N18" s="19">
        <v>35</v>
      </c>
      <c r="O18" s="19" t="s">
        <v>6</v>
      </c>
      <c r="P18" s="47">
        <v>45</v>
      </c>
      <c r="Q18" s="47"/>
      <c r="R18" s="7">
        <f t="shared" si="0"/>
        <v>43</v>
      </c>
      <c r="S18" s="7">
        <f t="shared" si="1"/>
        <v>34.4</v>
      </c>
      <c r="T18" s="30">
        <v>31.707317073170731</v>
      </c>
      <c r="U18" s="7">
        <f t="shared" si="2"/>
        <v>6.3414634146341466</v>
      </c>
      <c r="V18" s="3">
        <v>2</v>
      </c>
      <c r="W18" s="3">
        <f t="shared" si="3"/>
        <v>16.666666666666664</v>
      </c>
      <c r="X18" s="3"/>
      <c r="Y18" s="7">
        <f t="shared" si="4"/>
        <v>40.741463414634147</v>
      </c>
      <c r="Z18" s="3"/>
    </row>
    <row r="19" spans="1:26">
      <c r="A19" s="3">
        <v>18</v>
      </c>
      <c r="B19" s="2" t="s">
        <v>338</v>
      </c>
      <c r="C19" s="3">
        <v>24</v>
      </c>
      <c r="D19" s="3">
        <v>19</v>
      </c>
      <c r="E19" s="3" t="s">
        <v>354</v>
      </c>
      <c r="F19" s="19">
        <v>30</v>
      </c>
      <c r="G19" s="19" t="s">
        <v>354</v>
      </c>
      <c r="H19" s="19">
        <v>35</v>
      </c>
      <c r="I19" s="19" t="s">
        <v>354</v>
      </c>
      <c r="J19" s="72"/>
      <c r="K19" s="19" t="s">
        <v>354</v>
      </c>
      <c r="L19" s="19">
        <v>35</v>
      </c>
      <c r="M19" s="19" t="s">
        <v>366</v>
      </c>
      <c r="N19" s="19">
        <v>40</v>
      </c>
      <c r="O19" s="19" t="s">
        <v>6</v>
      </c>
      <c r="P19" s="47">
        <v>40</v>
      </c>
      <c r="Q19" s="47"/>
      <c r="R19" s="7">
        <f t="shared" si="0"/>
        <v>33.166666666666664</v>
      </c>
      <c r="S19" s="7">
        <f t="shared" si="1"/>
        <v>26.533333333333331</v>
      </c>
      <c r="T19" s="30">
        <v>21.951219512195124</v>
      </c>
      <c r="U19" s="7">
        <f t="shared" si="2"/>
        <v>4.3902439024390247</v>
      </c>
      <c r="V19" s="3"/>
      <c r="W19" s="3">
        <f t="shared" si="3"/>
        <v>0</v>
      </c>
      <c r="X19" s="3">
        <v>1</v>
      </c>
      <c r="Y19" s="48">
        <f t="shared" si="4"/>
        <v>29.923577235772356</v>
      </c>
      <c r="Z19" s="3"/>
    </row>
    <row r="20" spans="1:26">
      <c r="A20" s="3">
        <v>19</v>
      </c>
      <c r="B20" s="2" t="s">
        <v>339</v>
      </c>
      <c r="C20" s="3">
        <v>7</v>
      </c>
      <c r="D20" s="3">
        <v>14</v>
      </c>
      <c r="E20" s="3" t="s">
        <v>354</v>
      </c>
      <c r="F20" s="19">
        <v>30</v>
      </c>
      <c r="G20" s="19" t="s">
        <v>354</v>
      </c>
      <c r="H20" s="19">
        <v>25</v>
      </c>
      <c r="I20" s="19" t="s">
        <v>354</v>
      </c>
      <c r="J20" s="72"/>
      <c r="K20" s="19" t="s">
        <v>391</v>
      </c>
      <c r="L20" s="19">
        <v>50</v>
      </c>
      <c r="M20" s="19" t="s">
        <v>354</v>
      </c>
      <c r="N20" s="19">
        <v>35</v>
      </c>
      <c r="O20" s="19" t="s">
        <v>6</v>
      </c>
      <c r="P20" s="47">
        <v>50</v>
      </c>
      <c r="Q20" s="47"/>
      <c r="R20" s="7">
        <f t="shared" si="0"/>
        <v>34</v>
      </c>
      <c r="S20" s="7">
        <f t="shared" si="1"/>
        <v>27.200000000000003</v>
      </c>
      <c r="T20" s="30">
        <v>32.926829268292686</v>
      </c>
      <c r="U20" s="7">
        <f t="shared" si="2"/>
        <v>6.5853658536585371</v>
      </c>
      <c r="V20" s="3">
        <v>1</v>
      </c>
      <c r="W20" s="3">
        <f t="shared" si="3"/>
        <v>8.3333333333333321</v>
      </c>
      <c r="X20" s="3"/>
      <c r="Y20" s="7">
        <f t="shared" si="4"/>
        <v>33.78536585365854</v>
      </c>
      <c r="Z20" s="3"/>
    </row>
    <row r="21" spans="1:26">
      <c r="A21" s="3">
        <v>20</v>
      </c>
      <c r="B21" s="2" t="s">
        <v>340</v>
      </c>
      <c r="C21" s="3">
        <v>8</v>
      </c>
      <c r="D21" s="72"/>
      <c r="E21" s="3" t="s">
        <v>354</v>
      </c>
      <c r="F21" s="19">
        <v>30</v>
      </c>
      <c r="G21" s="19" t="s">
        <v>354</v>
      </c>
      <c r="H21" s="19">
        <v>10</v>
      </c>
      <c r="I21" s="19" t="s">
        <v>354</v>
      </c>
      <c r="J21" s="19">
        <v>50</v>
      </c>
      <c r="K21" s="19" t="s">
        <v>366</v>
      </c>
      <c r="L21" s="19">
        <v>50</v>
      </c>
      <c r="M21" s="19" t="s">
        <v>354</v>
      </c>
      <c r="N21" s="19">
        <v>10</v>
      </c>
      <c r="O21" s="19" t="s">
        <v>6</v>
      </c>
      <c r="P21" s="47">
        <v>40</v>
      </c>
      <c r="Q21" s="47"/>
      <c r="R21" s="7">
        <f t="shared" si="0"/>
        <v>31.666666666666668</v>
      </c>
      <c r="S21" s="7">
        <f t="shared" si="1"/>
        <v>25.333333333333336</v>
      </c>
      <c r="T21" s="30">
        <v>24.390243902439025</v>
      </c>
      <c r="U21" s="7">
        <f t="shared" si="2"/>
        <v>4.8780487804878057</v>
      </c>
      <c r="V21" s="3"/>
      <c r="W21" s="3">
        <f t="shared" si="3"/>
        <v>0</v>
      </c>
      <c r="X21" s="3">
        <v>1</v>
      </c>
      <c r="Y21" s="7">
        <f t="shared" si="4"/>
        <v>29.211382113821141</v>
      </c>
      <c r="Z21" s="3"/>
    </row>
    <row r="22" spans="1:26">
      <c r="A22" s="3">
        <v>21</v>
      </c>
      <c r="B22" s="2" t="s">
        <v>341</v>
      </c>
      <c r="C22" s="3">
        <v>8</v>
      </c>
      <c r="D22" s="72"/>
      <c r="E22" s="3" t="s">
        <v>354</v>
      </c>
      <c r="F22" s="19">
        <v>30</v>
      </c>
      <c r="G22" s="19" t="s">
        <v>354</v>
      </c>
      <c r="H22" s="19">
        <v>10</v>
      </c>
      <c r="I22" s="19" t="s">
        <v>354</v>
      </c>
      <c r="J22" s="19">
        <v>50</v>
      </c>
      <c r="K22" s="19" t="s">
        <v>366</v>
      </c>
      <c r="L22" s="19">
        <v>40</v>
      </c>
      <c r="M22" s="19" t="s">
        <v>391</v>
      </c>
      <c r="N22" s="19">
        <v>45</v>
      </c>
      <c r="O22" s="19" t="s">
        <v>6</v>
      </c>
      <c r="P22" s="47">
        <v>40</v>
      </c>
      <c r="Q22" s="47"/>
      <c r="R22" s="7">
        <f t="shared" si="0"/>
        <v>35.833333333333336</v>
      </c>
      <c r="S22" s="7">
        <f t="shared" si="1"/>
        <v>28.666666666666671</v>
      </c>
      <c r="T22" s="30">
        <v>12.195121951219512</v>
      </c>
      <c r="U22" s="7">
        <f t="shared" si="2"/>
        <v>2.4390243902439028</v>
      </c>
      <c r="V22" s="3">
        <v>1</v>
      </c>
      <c r="W22" s="3">
        <f t="shared" si="3"/>
        <v>8.3333333333333321</v>
      </c>
      <c r="X22" s="3">
        <v>1</v>
      </c>
      <c r="Y22" s="7">
        <f t="shared" si="4"/>
        <v>30.105691056910572</v>
      </c>
      <c r="Z22" s="3"/>
    </row>
    <row r="23" spans="1:26" s="67" customFormat="1">
      <c r="A23" s="41">
        <v>22</v>
      </c>
      <c r="B23" s="70" t="s">
        <v>342</v>
      </c>
      <c r="C23" s="41">
        <v>20</v>
      </c>
      <c r="D23" s="72"/>
      <c r="E23" s="41" t="s">
        <v>11</v>
      </c>
      <c r="F23" s="41">
        <v>10</v>
      </c>
      <c r="G23" s="42" t="s">
        <v>11</v>
      </c>
      <c r="H23" s="41">
        <v>10</v>
      </c>
      <c r="I23" s="41" t="s">
        <v>354</v>
      </c>
      <c r="J23" s="41">
        <v>10</v>
      </c>
      <c r="K23" s="41" t="s">
        <v>354</v>
      </c>
      <c r="L23" s="41">
        <v>35</v>
      </c>
      <c r="M23" s="41" t="s">
        <v>366</v>
      </c>
      <c r="N23" s="41"/>
      <c r="O23" s="41" t="s">
        <v>367</v>
      </c>
      <c r="P23" s="69"/>
      <c r="Q23" s="69"/>
      <c r="R23" s="7">
        <f t="shared" si="0"/>
        <v>16.25</v>
      </c>
      <c r="S23" s="7">
        <f t="shared" si="1"/>
        <v>13</v>
      </c>
      <c r="T23" s="43">
        <v>14.634146341463415</v>
      </c>
      <c r="U23" s="7">
        <f t="shared" si="2"/>
        <v>2.9268292682926833</v>
      </c>
      <c r="V23" s="41">
        <v>5</v>
      </c>
      <c r="W23" s="3">
        <f t="shared" si="3"/>
        <v>41.666666666666671</v>
      </c>
      <c r="X23" s="41">
        <v>1</v>
      </c>
      <c r="Y23" s="48">
        <f t="shared" si="4"/>
        <v>14.926829268292684</v>
      </c>
      <c r="Z23" s="41"/>
    </row>
    <row r="24" spans="1:26">
      <c r="A24" s="3">
        <v>23</v>
      </c>
      <c r="B24" s="2" t="s">
        <v>343</v>
      </c>
      <c r="C24" s="3">
        <v>13</v>
      </c>
      <c r="D24" s="3">
        <v>20</v>
      </c>
      <c r="E24" s="3" t="s">
        <v>354</v>
      </c>
      <c r="F24" s="19">
        <v>35</v>
      </c>
      <c r="G24" s="19" t="s">
        <v>354</v>
      </c>
      <c r="H24" s="72"/>
      <c r="I24" s="19" t="s">
        <v>354</v>
      </c>
      <c r="J24" s="19">
        <v>50</v>
      </c>
      <c r="K24" s="19" t="s">
        <v>354</v>
      </c>
      <c r="L24" s="19">
        <v>50</v>
      </c>
      <c r="M24" s="19" t="s">
        <v>354</v>
      </c>
      <c r="N24" s="19">
        <v>50</v>
      </c>
      <c r="O24" s="19" t="s">
        <v>6</v>
      </c>
      <c r="P24" s="47">
        <v>40</v>
      </c>
      <c r="Q24" s="47"/>
      <c r="R24" s="7">
        <f t="shared" si="0"/>
        <v>40.833333333333336</v>
      </c>
      <c r="S24" s="7">
        <f t="shared" si="1"/>
        <v>32.666666666666671</v>
      </c>
      <c r="T24" s="30">
        <v>40.243902439024389</v>
      </c>
      <c r="U24" s="7">
        <f t="shared" si="2"/>
        <v>8.0487804878048781</v>
      </c>
      <c r="V24" s="3"/>
      <c r="W24" s="3">
        <f t="shared" si="3"/>
        <v>0</v>
      </c>
      <c r="X24" s="3"/>
      <c r="Y24" s="7">
        <f t="shared" si="4"/>
        <v>40.715447154471548</v>
      </c>
      <c r="Z24" s="3"/>
    </row>
    <row r="25" spans="1:26">
      <c r="A25" s="3">
        <v>24</v>
      </c>
      <c r="B25" s="2" t="s">
        <v>344</v>
      </c>
      <c r="C25" s="3">
        <v>19</v>
      </c>
      <c r="D25" s="72"/>
      <c r="E25" s="3" t="s">
        <v>11</v>
      </c>
      <c r="F25" s="19">
        <v>30</v>
      </c>
      <c r="G25" s="19" t="s">
        <v>354</v>
      </c>
      <c r="H25" s="19">
        <v>20</v>
      </c>
      <c r="I25" s="19" t="s">
        <v>354</v>
      </c>
      <c r="J25" s="19">
        <v>50</v>
      </c>
      <c r="K25" s="19" t="s">
        <v>354</v>
      </c>
      <c r="L25" s="19">
        <v>50</v>
      </c>
      <c r="M25" s="19" t="s">
        <v>354</v>
      </c>
      <c r="N25" s="19">
        <v>10</v>
      </c>
      <c r="O25" s="19" t="s">
        <v>6</v>
      </c>
      <c r="P25" s="47">
        <v>45</v>
      </c>
      <c r="Q25" s="47"/>
      <c r="R25" s="7">
        <f t="shared" si="0"/>
        <v>34.166666666666664</v>
      </c>
      <c r="S25" s="7">
        <f t="shared" si="1"/>
        <v>27.333333333333332</v>
      </c>
      <c r="T25" s="30">
        <v>28.048780487804876</v>
      </c>
      <c r="U25" s="7">
        <f t="shared" si="2"/>
        <v>5.6097560975609753</v>
      </c>
      <c r="V25" s="3">
        <v>2</v>
      </c>
      <c r="W25" s="3">
        <f t="shared" si="3"/>
        <v>16.666666666666664</v>
      </c>
      <c r="X25" s="3"/>
      <c r="Y25" s="7">
        <f t="shared" si="4"/>
        <v>32.943089430894304</v>
      </c>
      <c r="Z25" s="3"/>
    </row>
    <row r="26" spans="1:26">
      <c r="A26" s="3">
        <v>25</v>
      </c>
      <c r="B26" s="2" t="s">
        <v>345</v>
      </c>
      <c r="C26" s="3">
        <v>19</v>
      </c>
      <c r="D26" s="72"/>
      <c r="E26" s="3" t="s">
        <v>11</v>
      </c>
      <c r="F26" s="19">
        <v>30</v>
      </c>
      <c r="G26" s="19" t="s">
        <v>354</v>
      </c>
      <c r="H26" s="19">
        <v>10</v>
      </c>
      <c r="I26" s="19" t="s">
        <v>354</v>
      </c>
      <c r="J26" s="19">
        <v>50</v>
      </c>
      <c r="K26" s="19" t="s">
        <v>354</v>
      </c>
      <c r="L26" s="19">
        <v>50</v>
      </c>
      <c r="M26" s="19" t="s">
        <v>354</v>
      </c>
      <c r="N26" s="19">
        <v>47</v>
      </c>
      <c r="O26" s="19" t="s">
        <v>6</v>
      </c>
      <c r="P26" s="47">
        <v>45</v>
      </c>
      <c r="Q26" s="47"/>
      <c r="R26" s="7">
        <f t="shared" si="0"/>
        <v>38.666666666666664</v>
      </c>
      <c r="S26" s="7">
        <f t="shared" si="1"/>
        <v>30.933333333333334</v>
      </c>
      <c r="T26" s="30">
        <v>28.048780487804876</v>
      </c>
      <c r="U26" s="7">
        <f t="shared" si="2"/>
        <v>5.6097560975609753</v>
      </c>
      <c r="V26" s="3">
        <v>2</v>
      </c>
      <c r="W26" s="3">
        <f t="shared" si="3"/>
        <v>16.666666666666664</v>
      </c>
      <c r="X26" s="3"/>
      <c r="Y26" s="7">
        <f t="shared" si="4"/>
        <v>36.543089430894312</v>
      </c>
      <c r="Z26" s="3"/>
    </row>
    <row r="27" spans="1:26">
      <c r="A27" s="3">
        <v>26</v>
      </c>
      <c r="B27" s="2" t="s">
        <v>346</v>
      </c>
      <c r="C27" s="3">
        <v>6</v>
      </c>
      <c r="D27" s="72"/>
      <c r="E27" s="3" t="s">
        <v>354</v>
      </c>
      <c r="F27" s="19">
        <v>30</v>
      </c>
      <c r="G27" s="19" t="s">
        <v>383</v>
      </c>
      <c r="H27" s="19">
        <v>35</v>
      </c>
      <c r="I27" s="19" t="s">
        <v>354</v>
      </c>
      <c r="J27" s="19">
        <v>50</v>
      </c>
      <c r="K27" s="19" t="s">
        <v>354</v>
      </c>
      <c r="L27" s="19">
        <v>35</v>
      </c>
      <c r="M27" s="19" t="s">
        <v>383</v>
      </c>
      <c r="N27" s="19">
        <v>47</v>
      </c>
      <c r="O27" s="19" t="s">
        <v>6</v>
      </c>
      <c r="P27" s="47">
        <v>50</v>
      </c>
      <c r="Q27" s="47"/>
      <c r="R27" s="7">
        <f t="shared" si="0"/>
        <v>41.166666666666664</v>
      </c>
      <c r="S27" s="7">
        <f t="shared" si="1"/>
        <v>32.93333333333333</v>
      </c>
      <c r="T27" s="30">
        <v>31.707317073170731</v>
      </c>
      <c r="U27" s="7">
        <f t="shared" si="2"/>
        <v>6.3414634146341466</v>
      </c>
      <c r="V27" s="3"/>
      <c r="W27" s="3">
        <f t="shared" si="3"/>
        <v>0</v>
      </c>
      <c r="X27" s="3">
        <v>2</v>
      </c>
      <c r="Y27" s="7">
        <f t="shared" si="4"/>
        <v>37.274796747967478</v>
      </c>
      <c r="Z27" s="3"/>
    </row>
    <row r="28" spans="1:26">
      <c r="A28" s="3">
        <v>27</v>
      </c>
      <c r="B28" s="2" t="s">
        <v>347</v>
      </c>
      <c r="C28" s="3">
        <v>3</v>
      </c>
      <c r="D28" s="3">
        <v>20</v>
      </c>
      <c r="E28" s="3" t="s">
        <v>354</v>
      </c>
      <c r="F28" s="19">
        <v>30</v>
      </c>
      <c r="G28" s="19" t="s">
        <v>354</v>
      </c>
      <c r="H28" s="72"/>
      <c r="I28" s="19" t="s">
        <v>11</v>
      </c>
      <c r="J28" s="19">
        <v>50</v>
      </c>
      <c r="K28" s="19" t="s">
        <v>354</v>
      </c>
      <c r="L28" s="19">
        <v>50</v>
      </c>
      <c r="M28" s="19" t="s">
        <v>354</v>
      </c>
      <c r="N28" s="19">
        <v>40</v>
      </c>
      <c r="O28" s="19" t="s">
        <v>6</v>
      </c>
      <c r="P28" s="47">
        <v>40</v>
      </c>
      <c r="Q28" s="47"/>
      <c r="R28" s="7">
        <f t="shared" si="0"/>
        <v>38.333333333333336</v>
      </c>
      <c r="S28" s="7">
        <f t="shared" si="1"/>
        <v>30.666666666666671</v>
      </c>
      <c r="T28" s="30">
        <v>25.609756097560975</v>
      </c>
      <c r="U28" s="7">
        <f t="shared" si="2"/>
        <v>5.1219512195121952</v>
      </c>
      <c r="V28" s="3">
        <v>2</v>
      </c>
      <c r="W28" s="3">
        <f t="shared" si="3"/>
        <v>16.666666666666664</v>
      </c>
      <c r="X28" s="3"/>
      <c r="Y28" s="7">
        <f t="shared" si="4"/>
        <v>35.788617886178869</v>
      </c>
      <c r="Z28" s="3"/>
    </row>
    <row r="29" spans="1:26">
      <c r="A29" s="3">
        <v>28</v>
      </c>
      <c r="B29" s="2" t="s">
        <v>348</v>
      </c>
      <c r="C29" s="3">
        <v>5</v>
      </c>
      <c r="D29" s="72"/>
      <c r="E29" s="3" t="s">
        <v>354</v>
      </c>
      <c r="F29" s="19">
        <v>10</v>
      </c>
      <c r="G29" s="19" t="s">
        <v>382</v>
      </c>
      <c r="H29" s="19">
        <v>30</v>
      </c>
      <c r="I29" s="19" t="s">
        <v>354</v>
      </c>
      <c r="J29" s="19">
        <v>40</v>
      </c>
      <c r="K29" s="19" t="s">
        <v>354</v>
      </c>
      <c r="L29" s="19">
        <v>35</v>
      </c>
      <c r="M29" s="19" t="s">
        <v>366</v>
      </c>
      <c r="N29" s="19">
        <v>35</v>
      </c>
      <c r="O29" s="19" t="s">
        <v>6</v>
      </c>
      <c r="P29" s="47">
        <v>40</v>
      </c>
      <c r="Q29" s="47"/>
      <c r="R29" s="7">
        <f t="shared" si="0"/>
        <v>31.666666666666668</v>
      </c>
      <c r="S29" s="7">
        <f t="shared" si="1"/>
        <v>25.333333333333336</v>
      </c>
      <c r="T29" s="30">
        <v>31.707317073170731</v>
      </c>
      <c r="U29" s="7">
        <f t="shared" si="2"/>
        <v>6.3414634146341466</v>
      </c>
      <c r="V29" s="3">
        <v>1</v>
      </c>
      <c r="W29" s="3">
        <f t="shared" si="3"/>
        <v>8.3333333333333321</v>
      </c>
      <c r="X29" s="3">
        <v>4</v>
      </c>
      <c r="Y29" s="48">
        <f t="shared" si="4"/>
        <v>27.674796747967484</v>
      </c>
      <c r="Z29" s="3"/>
    </row>
    <row r="30" spans="1:26">
      <c r="A30" s="3">
        <v>29</v>
      </c>
      <c r="B30" s="2" t="s">
        <v>349</v>
      </c>
      <c r="C30" s="3">
        <v>18</v>
      </c>
      <c r="D30" s="72"/>
      <c r="E30" s="3" t="s">
        <v>354</v>
      </c>
      <c r="F30" s="19">
        <v>45</v>
      </c>
      <c r="G30" s="19" t="s">
        <v>354</v>
      </c>
      <c r="H30" s="19">
        <v>30</v>
      </c>
      <c r="I30" s="19" t="s">
        <v>354</v>
      </c>
      <c r="J30" s="19">
        <v>40</v>
      </c>
      <c r="K30" s="19" t="s">
        <v>354</v>
      </c>
      <c r="L30" s="19">
        <v>50</v>
      </c>
      <c r="M30" s="19" t="s">
        <v>354</v>
      </c>
      <c r="N30" s="19">
        <v>40</v>
      </c>
      <c r="O30" s="19" t="s">
        <v>6</v>
      </c>
      <c r="P30" s="47">
        <v>50</v>
      </c>
      <c r="Q30" s="47"/>
      <c r="R30" s="7">
        <f t="shared" si="0"/>
        <v>42.5</v>
      </c>
      <c r="S30" s="7">
        <f t="shared" si="1"/>
        <v>34</v>
      </c>
      <c r="T30" s="30">
        <v>23.170731707317074</v>
      </c>
      <c r="U30" s="7">
        <f t="shared" si="2"/>
        <v>4.6341463414634152</v>
      </c>
      <c r="V30" s="3"/>
      <c r="W30" s="3">
        <f t="shared" si="3"/>
        <v>0</v>
      </c>
      <c r="X30" s="3"/>
      <c r="Y30" s="7">
        <f t="shared" si="4"/>
        <v>38.634146341463413</v>
      </c>
      <c r="Z30" s="3"/>
    </row>
    <row r="31" spans="1:26">
      <c r="A31" s="3">
        <v>30</v>
      </c>
      <c r="B31" s="2" t="s">
        <v>350</v>
      </c>
      <c r="C31" s="3">
        <v>9</v>
      </c>
      <c r="D31" s="3">
        <v>19</v>
      </c>
      <c r="E31" s="3" t="s">
        <v>354</v>
      </c>
      <c r="F31" s="19">
        <v>30</v>
      </c>
      <c r="G31" s="19" t="s">
        <v>354</v>
      </c>
      <c r="H31" s="72"/>
      <c r="I31" s="19" t="s">
        <v>11</v>
      </c>
      <c r="J31" s="19">
        <v>38</v>
      </c>
      <c r="K31" s="19" t="s">
        <v>354</v>
      </c>
      <c r="L31" s="19">
        <v>40</v>
      </c>
      <c r="M31" s="19" t="s">
        <v>391</v>
      </c>
      <c r="N31" s="19">
        <v>10</v>
      </c>
      <c r="O31" s="19" t="s">
        <v>6</v>
      </c>
      <c r="P31" s="47">
        <v>45</v>
      </c>
      <c r="Q31" s="47"/>
      <c r="R31" s="7">
        <f t="shared" si="0"/>
        <v>30.333333333333332</v>
      </c>
      <c r="S31" s="7">
        <f t="shared" si="1"/>
        <v>24.266666666666666</v>
      </c>
      <c r="T31" s="30">
        <v>12.195121951219512</v>
      </c>
      <c r="U31" s="7">
        <f t="shared" si="2"/>
        <v>2.4390243902439028</v>
      </c>
      <c r="V31" s="3">
        <v>3</v>
      </c>
      <c r="W31" s="3">
        <f t="shared" si="3"/>
        <v>25</v>
      </c>
      <c r="X31" s="3"/>
      <c r="Y31" s="48">
        <f t="shared" si="4"/>
        <v>26.705691056910567</v>
      </c>
      <c r="Z31" s="3"/>
    </row>
    <row r="32" spans="1:26">
      <c r="A32" s="3">
        <v>31</v>
      </c>
      <c r="B32" s="2" t="s">
        <v>351</v>
      </c>
      <c r="C32" s="3">
        <v>5</v>
      </c>
      <c r="D32" s="72"/>
      <c r="E32" s="3" t="s">
        <v>354</v>
      </c>
      <c r="F32" s="19">
        <v>30</v>
      </c>
      <c r="G32" s="19" t="s">
        <v>354</v>
      </c>
      <c r="H32" s="19">
        <v>30</v>
      </c>
      <c r="I32" s="19" t="s">
        <v>354</v>
      </c>
      <c r="J32" s="19">
        <v>50</v>
      </c>
      <c r="K32" s="19" t="s">
        <v>354</v>
      </c>
      <c r="L32" s="19">
        <v>50</v>
      </c>
      <c r="M32" s="19" t="s">
        <v>354</v>
      </c>
      <c r="N32" s="19">
        <v>40</v>
      </c>
      <c r="O32" s="19" t="s">
        <v>371</v>
      </c>
      <c r="P32" s="47">
        <v>45</v>
      </c>
      <c r="Q32" s="47"/>
      <c r="R32" s="7">
        <f t="shared" si="0"/>
        <v>40.833333333333336</v>
      </c>
      <c r="S32" s="7">
        <f t="shared" si="1"/>
        <v>32.666666666666671</v>
      </c>
      <c r="T32" s="30">
        <v>31.707317073170731</v>
      </c>
      <c r="U32" s="7">
        <f t="shared" si="2"/>
        <v>6.3414634146341466</v>
      </c>
      <c r="V32" s="3">
        <v>2</v>
      </c>
      <c r="W32" s="3">
        <f t="shared" si="3"/>
        <v>16.666666666666664</v>
      </c>
      <c r="X32" s="3"/>
      <c r="Y32" s="7">
        <f t="shared" si="4"/>
        <v>39.00813008130082</v>
      </c>
      <c r="Z32" s="3"/>
    </row>
    <row r="33" spans="1:26">
      <c r="A33" s="3">
        <v>33</v>
      </c>
      <c r="B33" s="2" t="s">
        <v>352</v>
      </c>
      <c r="C33" s="3">
        <v>13</v>
      </c>
      <c r="D33" s="72"/>
      <c r="E33" s="3" t="s">
        <v>354</v>
      </c>
      <c r="F33" s="19">
        <v>35</v>
      </c>
      <c r="G33" s="24" t="s">
        <v>354</v>
      </c>
      <c r="H33" s="19">
        <v>25</v>
      </c>
      <c r="I33" s="19" t="s">
        <v>354</v>
      </c>
      <c r="J33" s="19">
        <v>50</v>
      </c>
      <c r="K33" s="19" t="s">
        <v>354</v>
      </c>
      <c r="L33" s="19">
        <v>50</v>
      </c>
      <c r="M33" s="19" t="s">
        <v>354</v>
      </c>
      <c r="N33" s="19">
        <v>50</v>
      </c>
      <c r="O33" s="19" t="s">
        <v>6</v>
      </c>
      <c r="P33" s="47">
        <v>50</v>
      </c>
      <c r="Q33" s="47"/>
      <c r="R33" s="7">
        <f t="shared" si="0"/>
        <v>43.333333333333336</v>
      </c>
      <c r="S33" s="7">
        <f t="shared" si="1"/>
        <v>34.666666666666671</v>
      </c>
      <c r="T33" s="30">
        <v>40.243902439024389</v>
      </c>
      <c r="U33" s="7">
        <f t="shared" si="2"/>
        <v>8.0487804878048781</v>
      </c>
      <c r="V33" s="3"/>
      <c r="W33" s="3">
        <f t="shared" si="3"/>
        <v>0</v>
      </c>
      <c r="X33" s="3"/>
      <c r="Y33" s="7">
        <f t="shared" si="4"/>
        <v>42.715447154471548</v>
      </c>
      <c r="Z33" s="3"/>
    </row>
    <row r="34" spans="1:26">
      <c r="A34" s="3">
        <v>34</v>
      </c>
      <c r="B34" s="2" t="s">
        <v>353</v>
      </c>
      <c r="C34" s="3">
        <v>23</v>
      </c>
      <c r="D34" s="3">
        <v>20</v>
      </c>
      <c r="E34" s="3" t="s">
        <v>354</v>
      </c>
      <c r="F34" s="19">
        <v>10</v>
      </c>
      <c r="G34" s="19" t="s">
        <v>11</v>
      </c>
      <c r="H34" s="72"/>
      <c r="I34" s="19" t="s">
        <v>354</v>
      </c>
      <c r="J34" s="19">
        <v>40</v>
      </c>
      <c r="K34" s="19" t="s">
        <v>354</v>
      </c>
      <c r="L34" s="19">
        <v>10</v>
      </c>
      <c r="M34" s="19" t="s">
        <v>11</v>
      </c>
      <c r="N34" s="19">
        <v>10</v>
      </c>
      <c r="O34" s="19" t="s">
        <v>371</v>
      </c>
      <c r="P34" s="47"/>
      <c r="Q34" s="47"/>
      <c r="R34" s="7">
        <f t="shared" si="0"/>
        <v>18</v>
      </c>
      <c r="S34" s="7">
        <f t="shared" si="1"/>
        <v>14.4</v>
      </c>
      <c r="T34" s="30">
        <v>12.195121951219512</v>
      </c>
      <c r="U34" s="7">
        <f t="shared" si="2"/>
        <v>2.4390243902439028</v>
      </c>
      <c r="V34" s="3">
        <v>6</v>
      </c>
      <c r="W34" s="3">
        <f t="shared" si="3"/>
        <v>50</v>
      </c>
      <c r="X34" s="3"/>
      <c r="Y34" s="48">
        <f t="shared" si="4"/>
        <v>16.839024390243903</v>
      </c>
      <c r="Z34" s="3"/>
    </row>
    <row r="35" spans="1:26">
      <c r="A35" s="3">
        <v>35</v>
      </c>
      <c r="B35" s="2" t="s">
        <v>381</v>
      </c>
      <c r="C35" s="3">
        <v>21</v>
      </c>
      <c r="D35" s="3"/>
      <c r="E35" s="3" t="s">
        <v>387</v>
      </c>
      <c r="F35" s="19">
        <v>40</v>
      </c>
      <c r="G35" s="19" t="s">
        <v>6</v>
      </c>
      <c r="H35" s="72"/>
      <c r="I35" s="19" t="s">
        <v>354</v>
      </c>
      <c r="J35" s="19">
        <v>10</v>
      </c>
      <c r="K35" s="19" t="s">
        <v>391</v>
      </c>
      <c r="L35" s="19">
        <v>10</v>
      </c>
      <c r="M35" s="19" t="s">
        <v>11</v>
      </c>
      <c r="N35" s="19">
        <v>10</v>
      </c>
      <c r="O35" s="19" t="s">
        <v>6</v>
      </c>
      <c r="P35" s="47">
        <v>30</v>
      </c>
      <c r="Q35" s="47"/>
      <c r="R35" s="7">
        <f t="shared" si="0"/>
        <v>20</v>
      </c>
      <c r="S35" s="7">
        <f t="shared" si="1"/>
        <v>16</v>
      </c>
      <c r="T35" s="30">
        <v>12.195121951219512</v>
      </c>
      <c r="U35" s="7">
        <f t="shared" si="2"/>
        <v>2.4390243902439028</v>
      </c>
      <c r="V35" s="3">
        <v>3</v>
      </c>
      <c r="W35" s="3">
        <f>(V35/8)*100</f>
        <v>37.5</v>
      </c>
      <c r="X35" s="3"/>
      <c r="Y35" s="48">
        <f t="shared" si="4"/>
        <v>18.439024390243901</v>
      </c>
      <c r="Z35" s="3"/>
    </row>
    <row r="36" spans="1:26">
      <c r="A36" s="3">
        <v>36</v>
      </c>
      <c r="B36" s="2" t="s">
        <v>427</v>
      </c>
      <c r="C36" s="3">
        <v>10</v>
      </c>
      <c r="D36" s="3"/>
      <c r="E36" s="3" t="s">
        <v>393</v>
      </c>
      <c r="F36" s="3"/>
      <c r="G36" s="5">
        <v>40673</v>
      </c>
      <c r="H36" s="3">
        <v>30</v>
      </c>
      <c r="I36" s="41"/>
      <c r="J36" s="3">
        <v>50</v>
      </c>
      <c r="K36" s="41"/>
      <c r="L36" s="19">
        <v>50</v>
      </c>
      <c r="M36" s="19" t="s">
        <v>354</v>
      </c>
      <c r="N36" s="3">
        <v>10</v>
      </c>
      <c r="O36" s="3" t="s">
        <v>6</v>
      </c>
      <c r="P36" s="47">
        <v>45</v>
      </c>
      <c r="Q36" s="47"/>
      <c r="R36" s="7">
        <f t="shared" si="0"/>
        <v>37</v>
      </c>
      <c r="S36" s="7">
        <f t="shared" si="1"/>
        <v>29.6</v>
      </c>
      <c r="T36" s="31">
        <v>25.609756097560975</v>
      </c>
      <c r="U36" s="7">
        <f t="shared" si="2"/>
        <v>5.1219512195121952</v>
      </c>
      <c r="V36" s="3"/>
      <c r="W36" s="3">
        <f t="shared" si="3"/>
        <v>0</v>
      </c>
      <c r="X36" s="3"/>
      <c r="Y36" s="7">
        <f t="shared" si="4"/>
        <v>34.721951219512199</v>
      </c>
      <c r="Z36" s="3"/>
    </row>
    <row r="37" spans="1:26">
      <c r="A37" s="58"/>
      <c r="C37" s="58"/>
      <c r="D37" s="58"/>
    </row>
    <row r="38" spans="1:26">
      <c r="A38" s="58"/>
      <c r="C38" s="58"/>
      <c r="D38" s="58"/>
    </row>
    <row r="39" spans="1:26">
      <c r="A39" s="58">
        <v>1</v>
      </c>
      <c r="B39" s="59" t="s">
        <v>364</v>
      </c>
      <c r="C39" s="58"/>
      <c r="D39" s="58"/>
      <c r="Y39" s="77">
        <f>AVERAGE(Y3:Y38)</f>
        <v>33.954423720707787</v>
      </c>
    </row>
    <row r="40" spans="1:26">
      <c r="A40" s="58">
        <v>2</v>
      </c>
      <c r="B40" s="59" t="s">
        <v>386</v>
      </c>
    </row>
    <row r="41" spans="1:26">
      <c r="A41" s="58">
        <v>3</v>
      </c>
      <c r="B41" s="59" t="s">
        <v>408</v>
      </c>
    </row>
    <row r="42" spans="1:26">
      <c r="A42" s="58">
        <v>4</v>
      </c>
      <c r="B42" s="59" t="s">
        <v>445</v>
      </c>
    </row>
    <row r="43" spans="1:26">
      <c r="A43" s="58">
        <v>5</v>
      </c>
      <c r="B43" s="59" t="s">
        <v>472</v>
      </c>
    </row>
    <row r="44" spans="1:26">
      <c r="A44" s="58">
        <v>6</v>
      </c>
      <c r="B44" s="59" t="s">
        <v>434</v>
      </c>
    </row>
    <row r="45" spans="1:26">
      <c r="A45" s="58">
        <v>7</v>
      </c>
      <c r="B45" s="59" t="s">
        <v>473</v>
      </c>
    </row>
    <row r="46" spans="1:26">
      <c r="A46" s="58">
        <v>8</v>
      </c>
      <c r="B46" s="59" t="s">
        <v>474</v>
      </c>
    </row>
  </sheetData>
  <pageMargins left="0.70866141732283472" right="0.56000000000000005" top="0.91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701</vt:lpstr>
      <vt:lpstr>702</vt:lpstr>
      <vt:lpstr>703</vt:lpstr>
      <vt:lpstr>601</vt:lpstr>
      <vt:lpstr>602</vt:lpstr>
      <vt:lpstr>603</vt:lpstr>
      <vt:lpstr>801</vt:lpstr>
      <vt:lpstr>802</vt:lpstr>
      <vt:lpstr>803</vt:lpstr>
      <vt:lpstr>eva 803</vt:lpstr>
      <vt:lpstr>EVA 701</vt:lpstr>
      <vt:lpstr>EVA 703</vt:lpstr>
      <vt:lpstr>EVA 802</vt:lpstr>
      <vt:lpstr>EVA 603</vt:lpstr>
      <vt:lpstr>eva 801</vt:lpstr>
      <vt:lpstr>eva 601</vt:lpstr>
      <vt:lpstr>eva 602</vt:lpstr>
      <vt:lpstr>EVA 702</vt:lpstr>
    </vt:vector>
  </TitlesOfParts>
  <Company>SED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2011-06-22T22:47:37Z</cp:lastPrinted>
  <dcterms:created xsi:type="dcterms:W3CDTF">2011-04-04T21:57:31Z</dcterms:created>
  <dcterms:modified xsi:type="dcterms:W3CDTF">2011-06-22T22:51:30Z</dcterms:modified>
</cp:coreProperties>
</file>